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540" tabRatio="735" activeTab="2"/>
  </bookViews>
  <sheets>
    <sheet name="CAMERA UNINOMINALE" sheetId="1" r:id="rId1"/>
    <sheet name="CAMERA PROPORZIONALE " sheetId="2" r:id="rId2"/>
    <sheet name="SENATO " sheetId="3" r:id="rId3"/>
  </sheets>
  <definedNames>
    <definedName name="HTML_CodePage" hidden="1">1252</definedName>
    <definedName name="HTML_Control" hidden="1">{"'COMUNALI '!$A$1:$Q$26"}</definedName>
    <definedName name="HTML_Description" hidden="1">"ELEZIONE  SINDACO"</definedName>
    <definedName name="HTML_Email" hidden="1">"urp@comune.gabicce-mare.ps.it"</definedName>
    <definedName name="HTML_Header" hidden="1">"ELEZIONI COMUNALI"</definedName>
    <definedName name="HTML_LastUpdate" hidden="1">"15/06/99"</definedName>
    <definedName name="HTML_LineAfter" hidden="1">FALSE</definedName>
    <definedName name="HTML_LineBefore" hidden="1">FALSE</definedName>
    <definedName name="HTML_Name" hidden="1">"Urp - Ufficio Relazioni con il Pubblico"</definedName>
    <definedName name="HTML_OBDlg2" hidden="1">TRUE</definedName>
    <definedName name="HTML_OBDlg4" hidden="1">TRUE</definedName>
    <definedName name="HTML_OS" hidden="1">0</definedName>
    <definedName name="HTML_PathFile" hidden="1">"C:\Documenti\ELEZIONESINDACO.htm"</definedName>
    <definedName name="HTML_Title" hidden="1">"elezioni comunali"</definedName>
  </definedNames>
  <calcPr fullCalcOnLoad="1"/>
</workbook>
</file>

<file path=xl/sharedStrings.xml><?xml version="1.0" encoding="utf-8"?>
<sst xmlns="http://schemas.openxmlformats.org/spreadsheetml/2006/main" count="244" uniqueCount="54">
  <si>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</si>
  <si>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</si>
  <si>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</si>
  <si>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</si>
  <si>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</si>
  <si>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</si>
  <si>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</si>
  <si>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</si>
  <si>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VOTI VALIDI</t>
  </si>
  <si>
    <t>BIANCHE</t>
  </si>
  <si>
    <t>NULLE</t>
  </si>
  <si>
    <t>CONTESTATE</t>
  </si>
  <si>
    <t>VOTANTI</t>
  </si>
  <si>
    <t>ELETTORI</t>
  </si>
  <si>
    <t>% / votanti</t>
  </si>
  <si>
    <t>votanti / elettori</t>
  </si>
  <si>
    <t>% / voti validi</t>
  </si>
  <si>
    <t>ELEZIONI SENATO  13 maggio 2001</t>
  </si>
  <si>
    <r>
      <t xml:space="preserve">ELEZIONI CAMERA </t>
    </r>
    <r>
      <rPr>
        <b/>
        <sz val="9"/>
        <rFont val="Arial"/>
        <family val="2"/>
      </rPr>
      <t>QUOTA PROPORZIONALE</t>
    </r>
    <r>
      <rPr>
        <b/>
        <sz val="10"/>
        <rFont val="Arial"/>
        <family val="2"/>
      </rPr>
      <t xml:space="preserve"> </t>
    </r>
    <r>
      <rPr>
        <b/>
        <sz val="24"/>
        <rFont val="Arial"/>
        <family val="2"/>
      </rPr>
      <t xml:space="preserve"> 13 maggio 2001</t>
    </r>
  </si>
  <si>
    <t>ALLEANZA NAZIONALE</t>
  </si>
  <si>
    <t>DEMOCRATICI DI SINISTRA</t>
  </si>
  <si>
    <t xml:space="preserve">Centro Cristiano Democratico - Cristiani Democratici Uniti </t>
  </si>
  <si>
    <t>LA MARGHERITA</t>
  </si>
  <si>
    <t>COMUNISTI ITALIANI</t>
  </si>
  <si>
    <t xml:space="preserve">PARTITO DELLA RIFONDAZIONE COMUNISTA </t>
  </si>
  <si>
    <t>IL GIRASOLE</t>
  </si>
  <si>
    <t xml:space="preserve">MOVIMENTO REPUBBLICANI EUROPEI </t>
  </si>
  <si>
    <t>PAESE NUOVO</t>
  </si>
  <si>
    <t>DEMOCRAZIA EUROPEA</t>
  </si>
  <si>
    <t>FORZA ITALIA</t>
  </si>
  <si>
    <t>LISTA PANNELLA-BONINO</t>
  </si>
  <si>
    <r>
      <t xml:space="preserve">MASCIONI GIUSEPPE    </t>
    </r>
    <r>
      <rPr>
        <b/>
        <sz val="8"/>
        <color indexed="12"/>
        <rFont val="Times New Roman"/>
        <family val="1"/>
      </rPr>
      <t>L'ULIVO PER RUTELLI</t>
    </r>
  </si>
  <si>
    <r>
      <t xml:space="preserve">OLIVIERI GRAZIANO </t>
    </r>
    <r>
      <rPr>
        <b/>
        <sz val="8"/>
        <color indexed="12"/>
        <rFont val="Times New Roman"/>
        <family val="1"/>
      </rPr>
      <t>DEMOCRAZIA EUROPEA</t>
    </r>
  </si>
  <si>
    <r>
      <t xml:space="preserve">SACCOMANDI NINA  </t>
    </r>
    <r>
      <rPr>
        <b/>
        <sz val="11"/>
        <color indexed="12"/>
        <rFont val="Times New Roman"/>
        <family val="1"/>
      </rPr>
      <t xml:space="preserve">              </t>
    </r>
    <r>
      <rPr>
        <b/>
        <sz val="8"/>
        <rFont val="Times New Roman"/>
        <family val="1"/>
      </rPr>
      <t xml:space="preserve">ITALIA DEI VALORI-LISTA DI PIETRO  </t>
    </r>
  </si>
  <si>
    <r>
      <t>ROBERTI LAMBERTO</t>
    </r>
    <r>
      <rPr>
        <b/>
        <i/>
        <sz val="8"/>
        <color indexed="12"/>
        <rFont val="Times New Roman"/>
        <family val="1"/>
      </rPr>
      <t xml:space="preserve"> </t>
    </r>
    <r>
      <rPr>
        <b/>
        <sz val="8"/>
        <rFont val="Times New Roman"/>
        <family val="1"/>
      </rPr>
      <t>INDIPENDENTE</t>
    </r>
  </si>
  <si>
    <r>
      <t xml:space="preserve">BRIGANTI    </t>
    </r>
    <r>
      <rPr>
        <b/>
        <i/>
        <sz val="10"/>
        <color indexed="12"/>
        <rFont val="Times New Roman"/>
        <family val="1"/>
      </rPr>
      <t>EMILIO MARIA</t>
    </r>
    <r>
      <rPr>
        <b/>
        <i/>
        <sz val="11"/>
        <color indexed="12"/>
        <rFont val="Times New Roman"/>
        <family val="1"/>
      </rPr>
      <t xml:space="preserve">             </t>
    </r>
    <r>
      <rPr>
        <b/>
        <sz val="8"/>
        <rFont val="Times New Roman"/>
        <family val="1"/>
      </rPr>
      <t>EMMA BONINO</t>
    </r>
  </si>
  <si>
    <r>
      <t xml:space="preserve">GIANNOTTI ROBERTO             </t>
    </r>
    <r>
      <rPr>
        <b/>
        <sz val="8"/>
        <rFont val="Times New Roman"/>
        <family val="1"/>
      </rPr>
      <t>LA CASA DELLE LIBERTA'</t>
    </r>
  </si>
  <si>
    <r>
      <t xml:space="preserve">RINALDI  </t>
    </r>
    <r>
      <rPr>
        <b/>
        <i/>
        <sz val="10"/>
        <color indexed="12"/>
        <rFont val="Times New Roman"/>
        <family val="1"/>
      </rPr>
      <t xml:space="preserve">GIOVANNI MASSIMO </t>
    </r>
    <r>
      <rPr>
        <b/>
        <sz val="8"/>
        <rFont val="Times New Roman"/>
        <family val="1"/>
      </rPr>
      <t>FIAMMA TRICOLORE</t>
    </r>
  </si>
  <si>
    <r>
      <t xml:space="preserve">RUGGERI  MARINO       </t>
    </r>
    <r>
      <rPr>
        <b/>
        <sz val="8"/>
        <rFont val="Times New Roman"/>
        <family val="1"/>
      </rPr>
      <t>PARTITO RIFOND.COM</t>
    </r>
    <r>
      <rPr>
        <b/>
        <sz val="8"/>
        <color indexed="12"/>
        <rFont val="Times New Roman"/>
        <family val="1"/>
      </rPr>
      <t>.</t>
    </r>
    <r>
      <rPr>
        <b/>
        <i/>
        <sz val="11"/>
        <color indexed="12"/>
        <rFont val="Times New Roman"/>
        <family val="1"/>
      </rPr>
      <t xml:space="preserve"> </t>
    </r>
  </si>
  <si>
    <r>
      <t xml:space="preserve">ELEZIONI CAMERA </t>
    </r>
    <r>
      <rPr>
        <b/>
        <sz val="12"/>
        <color indexed="12"/>
        <rFont val="Arial"/>
        <family val="2"/>
      </rPr>
      <t>UNINOMINALE</t>
    </r>
    <r>
      <rPr>
        <b/>
        <sz val="24"/>
        <color indexed="12"/>
        <rFont val="Arial"/>
        <family val="2"/>
      </rPr>
      <t xml:space="preserve"> collegio n.10      13 maggio 2001</t>
    </r>
  </si>
  <si>
    <t xml:space="preserve">LISTA DI PIETRO  - L'ITALIA DEI VALORI </t>
  </si>
  <si>
    <t>PARTITO SOCIALISTA ITALIANO - NUOVO PSI</t>
  </si>
  <si>
    <t>POPOLARI</t>
  </si>
  <si>
    <t>LEGA NORD</t>
  </si>
  <si>
    <t>PER LE MARCHE</t>
  </si>
  <si>
    <t>LISTA DINI</t>
  </si>
  <si>
    <t xml:space="preserve">FIAMMA </t>
  </si>
  <si>
    <t>MOVIMENTO PER L'ABOLIZIONE DELLO SCORPORO…</t>
  </si>
  <si>
    <t>FIAMMA</t>
  </si>
  <si>
    <r>
      <t xml:space="preserve">GASPERI GILBERTO </t>
    </r>
    <r>
      <rPr>
        <b/>
        <sz val="8"/>
        <color indexed="8"/>
        <rFont val="Times New Roman"/>
        <family val="1"/>
      </rPr>
      <t xml:space="preserve">              CASA DELLE LIBERTA'</t>
    </r>
  </si>
  <si>
    <r>
      <t>LUSETTI    RENZO</t>
    </r>
    <r>
      <rPr>
        <b/>
        <sz val="8"/>
        <color indexed="8"/>
        <rFont val="Times New Roman"/>
        <family val="1"/>
      </rPr>
      <t xml:space="preserve">            L'ULIVO PER RUTELLI</t>
    </r>
  </si>
  <si>
    <r>
      <t xml:space="preserve">PISTONI    LAURA             </t>
    </r>
    <r>
      <rPr>
        <b/>
        <sz val="8"/>
        <color indexed="8"/>
        <rFont val="Times New Roman"/>
        <family val="1"/>
      </rPr>
      <t>LISTA PANNELLA -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BONINO</t>
    </r>
  </si>
  <si>
    <r>
      <t xml:space="preserve">OLMEDA CLAUDIO      </t>
    </r>
    <r>
      <rPr>
        <b/>
        <sz val="8"/>
        <color indexed="8"/>
        <rFont val="Times New Roman"/>
        <family val="1"/>
      </rPr>
      <t xml:space="preserve">LISTA DI PIETRO </t>
    </r>
  </si>
  <si>
    <r>
      <t xml:space="preserve">TARRICONE BRUNO LORENZO </t>
    </r>
    <r>
      <rPr>
        <b/>
        <sz val="8"/>
        <color indexed="8"/>
        <rFont val="Times New Roman"/>
        <family val="1"/>
      </rPr>
      <t>DEMOCRAZIA EUROPEA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</si>
</sst>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" fontId="2" fillId="0" borderId="4" xfId="16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3" fontId="0" fillId="0" borderId="8" xfId="16" applyNumberFormat="1" applyBorder="1" applyAlignment="1">
      <alignment vertical="center"/>
    </xf>
    <xf numFmtId="1" fontId="2" fillId="0" borderId="5" xfId="16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2" fillId="0" borderId="4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10" fontId="0" fillId="0" borderId="14" xfId="0" applyNumberFormat="1" applyBorder="1" applyAlignment="1">
      <alignment vertical="center"/>
    </xf>
    <xf numFmtId="3" fontId="0" fillId="0" borderId="15" xfId="16" applyNumberFormat="1" applyBorder="1" applyAlignment="1">
      <alignment vertical="center"/>
    </xf>
    <xf numFmtId="3" fontId="0" fillId="0" borderId="16" xfId="16" applyNumberFormat="1" applyBorder="1" applyAlignment="1">
      <alignment vertical="center"/>
    </xf>
    <xf numFmtId="3" fontId="0" fillId="0" borderId="17" xfId="16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3" fontId="0" fillId="0" borderId="6" xfId="16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Border="1" applyAlignment="1">
      <alignment vertical="center"/>
    </xf>
    <xf numFmtId="0" fontId="12" fillId="0" borderId="24" xfId="0" applyFont="1" applyBorder="1" applyAlignment="1">
      <alignment/>
    </xf>
    <xf numFmtId="0" fontId="21" fillId="0" borderId="0" xfId="0" applyFont="1" applyAlignment="1">
      <alignment/>
    </xf>
    <xf numFmtId="1" fontId="6" fillId="0" borderId="5" xfId="16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0" fontId="6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/>
    </xf>
    <xf numFmtId="3" fontId="0" fillId="0" borderId="25" xfId="16" applyNumberFormat="1" applyFont="1" applyFill="1" applyBorder="1" applyAlignment="1">
      <alignment vertical="center"/>
    </xf>
    <xf numFmtId="3" fontId="0" fillId="0" borderId="0" xfId="16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3" fontId="0" fillId="0" borderId="9" xfId="16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3" fontId="0" fillId="0" borderId="5" xfId="16" applyNumberForma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3" fontId="0" fillId="0" borderId="5" xfId="16" applyNumberFormat="1" applyFont="1" applyBorder="1" applyAlignment="1">
      <alignment vertical="center"/>
    </xf>
    <xf numFmtId="10" fontId="2" fillId="0" borderId="10" xfId="0" applyNumberFormat="1" applyFont="1" applyBorder="1" applyAlignment="1">
      <alignment horizontal="center" vertical="center" wrapText="1"/>
    </xf>
    <xf numFmtId="10" fontId="0" fillId="0" borderId="26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horizontal="center" vertical="center" wrapText="1"/>
    </xf>
    <xf numFmtId="10" fontId="0" fillId="0" borderId="28" xfId="0" applyNumberFormat="1" applyBorder="1" applyAlignment="1">
      <alignment vertical="center"/>
    </xf>
    <xf numFmtId="10" fontId="0" fillId="0" borderId="29" xfId="0" applyNumberFormat="1" applyBorder="1" applyAlignment="1">
      <alignment vertical="center"/>
    </xf>
    <xf numFmtId="10" fontId="0" fillId="0" borderId="27" xfId="0" applyNumberFormat="1" applyBorder="1" applyAlignment="1">
      <alignment vertical="center"/>
    </xf>
    <xf numFmtId="10" fontId="0" fillId="0" borderId="27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0" fontId="0" fillId="0" borderId="5" xfId="0" applyNumberFormat="1" applyBorder="1" applyAlignment="1">
      <alignment/>
    </xf>
    <xf numFmtId="10" fontId="2" fillId="0" borderId="9" xfId="0" applyNumberFormat="1" applyFont="1" applyBorder="1" applyAlignment="1">
      <alignment horizontal="center" vertical="center" wrapText="1"/>
    </xf>
    <xf numFmtId="10" fontId="0" fillId="0" borderId="32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3" fontId="5" fillId="0" borderId="5" xfId="16" applyNumberFormat="1" applyFont="1" applyBorder="1" applyAlignment="1">
      <alignment vertical="center"/>
    </xf>
    <xf numFmtId="3" fontId="0" fillId="0" borderId="5" xfId="16" applyNumberFormat="1" applyBorder="1" applyAlignment="1">
      <alignment/>
    </xf>
    <xf numFmtId="3" fontId="2" fillId="0" borderId="33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4" xfId="16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0" fontId="0" fillId="0" borderId="22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16" applyNumberFormat="1" applyBorder="1" applyAlignment="1">
      <alignment vertical="center"/>
    </xf>
    <xf numFmtId="0" fontId="7" fillId="2" borderId="33" xfId="0" applyFont="1" applyFill="1" applyBorder="1" applyAlignment="1">
      <alignment horizontal="center" vertical="center" wrapText="1"/>
    </xf>
    <xf numFmtId="10" fontId="0" fillId="0" borderId="33" xfId="0" applyNumberFormat="1" applyBorder="1" applyAlignment="1">
      <alignment vertical="center"/>
    </xf>
    <xf numFmtId="3" fontId="0" fillId="0" borderId="33" xfId="16" applyNumberForma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/>
    </xf>
    <xf numFmtId="3" fontId="0" fillId="0" borderId="40" xfId="0" applyNumberForma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2" xfId="16" applyNumberFormat="1" applyFont="1" applyBorder="1" applyAlignment="1">
      <alignment horizontal="center" vertical="center"/>
    </xf>
    <xf numFmtId="0" fontId="14" fillId="2" borderId="33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5" fillId="2" borderId="5" xfId="0" applyFont="1" applyFill="1" applyBorder="1" applyAlignment="1">
      <alignment vertical="center"/>
    </xf>
    <xf numFmtId="3" fontId="5" fillId="0" borderId="5" xfId="16" applyNumberFormat="1" applyFont="1" applyBorder="1" applyAlignment="1">
      <alignment vertical="center"/>
    </xf>
    <xf numFmtId="10" fontId="5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0" fontId="5" fillId="0" borderId="5" xfId="0" applyNumberFormat="1" applyFont="1" applyBorder="1" applyAlignment="1">
      <alignment vertical="center"/>
    </xf>
    <xf numFmtId="0" fontId="20" fillId="2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/>
    </xf>
    <xf numFmtId="3" fontId="0" fillId="0" borderId="5" xfId="16" applyNumberFormat="1" applyFont="1" applyBorder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5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5" fillId="3" borderId="10" xfId="0" applyFont="1" applyFill="1" applyBorder="1" applyAlignment="1">
      <alignment vertical="center"/>
    </xf>
    <xf numFmtId="0" fontId="25" fillId="3" borderId="19" xfId="0" applyFont="1" applyFill="1" applyBorder="1" applyAlignment="1">
      <alignment vertical="center"/>
    </xf>
    <xf numFmtId="0" fontId="27" fillId="3" borderId="0" xfId="0" applyFont="1" applyFill="1" applyAlignment="1">
      <alignment/>
    </xf>
    <xf numFmtId="0" fontId="27" fillId="3" borderId="10" xfId="0" applyFont="1" applyFill="1" applyBorder="1" applyAlignment="1">
      <alignment/>
    </xf>
    <xf numFmtId="0" fontId="2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3" fillId="4" borderId="0" xfId="0" applyFont="1" applyFill="1" applyAlignment="1">
      <alignment vertical="center"/>
    </xf>
    <xf numFmtId="0" fontId="5" fillId="4" borderId="0" xfId="0" applyFont="1" applyFill="1" applyAlignment="1">
      <alignment/>
    </xf>
    <xf numFmtId="0" fontId="0" fillId="3" borderId="0" xfId="0" applyFill="1" applyAlignment="1">
      <alignment/>
    </xf>
    <xf numFmtId="3" fontId="18" fillId="2" borderId="0" xfId="16" applyNumberFormat="1" applyFont="1" applyFill="1" applyAlignment="1">
      <alignment horizontal="center"/>
    </xf>
    <xf numFmtId="3" fontId="4" fillId="2" borderId="0" xfId="16" applyNumberFormat="1" applyFont="1" applyFill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10" xfId="16" applyNumberFormat="1" applyFont="1" applyFill="1" applyBorder="1" applyAlignment="1">
      <alignment horizontal="center" vertical="center"/>
    </xf>
    <xf numFmtId="3" fontId="6" fillId="3" borderId="9" xfId="16" applyNumberFormat="1" applyFont="1" applyFill="1" applyBorder="1" applyAlignment="1">
      <alignment horizontal="center" vertical="center"/>
    </xf>
    <xf numFmtId="3" fontId="6" fillId="3" borderId="9" xfId="16" applyNumberFormat="1" applyFont="1" applyFill="1" applyBorder="1" applyAlignment="1">
      <alignment vertical="center"/>
    </xf>
    <xf numFmtId="3" fontId="6" fillId="3" borderId="27" xfId="16" applyNumberFormat="1" applyFont="1" applyFill="1" applyBorder="1" applyAlignment="1">
      <alignment vertical="center"/>
    </xf>
    <xf numFmtId="3" fontId="9" fillId="4" borderId="19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3" fontId="9" fillId="4" borderId="19" xfId="16" applyNumberFormat="1" applyFont="1" applyFill="1" applyBorder="1" applyAlignment="1">
      <alignment horizontal="center" vertical="center"/>
    </xf>
    <xf numFmtId="3" fontId="6" fillId="4" borderId="21" xfId="16" applyNumberFormat="1" applyFont="1" applyFill="1" applyBorder="1" applyAlignment="1">
      <alignment horizontal="center" vertical="center"/>
    </xf>
    <xf numFmtId="3" fontId="6" fillId="4" borderId="21" xfId="16" applyNumberFormat="1" applyFont="1" applyFill="1" applyBorder="1" applyAlignment="1">
      <alignment vertical="center"/>
    </xf>
    <xf numFmtId="3" fontId="6" fillId="4" borderId="20" xfId="16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3" fillId="3" borderId="27" xfId="0" applyNumberFormat="1" applyFont="1" applyFill="1" applyBorder="1" applyAlignment="1">
      <alignment horizontal="center" vertical="center"/>
    </xf>
    <xf numFmtId="3" fontId="17" fillId="3" borderId="10" xfId="16" applyNumberFormat="1" applyFont="1" applyFill="1" applyBorder="1" applyAlignment="1">
      <alignment horizontal="center" vertical="center"/>
    </xf>
    <xf numFmtId="3" fontId="3" fillId="3" borderId="9" xfId="16" applyNumberFormat="1" applyFont="1" applyFill="1" applyBorder="1" applyAlignment="1">
      <alignment horizontal="center" vertical="center"/>
    </xf>
    <xf numFmtId="3" fontId="3" fillId="3" borderId="9" xfId="16" applyNumberFormat="1" applyFont="1" applyFill="1" applyBorder="1" applyAlignment="1">
      <alignment vertical="center"/>
    </xf>
    <xf numFmtId="3" fontId="3" fillId="3" borderId="27" xfId="16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16" applyNumberFormat="1" applyFont="1" applyBorder="1" applyAlignment="1">
      <alignment horizontal="center" vertical="center"/>
    </xf>
    <xf numFmtId="3" fontId="3" fillId="0" borderId="5" xfId="16" applyNumberFormat="1" applyFont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5" xfId="16" applyNumberFormat="1" applyFont="1" applyFill="1" applyBorder="1" applyAlignment="1">
      <alignment horizontal="center" vertical="center"/>
    </xf>
    <xf numFmtId="3" fontId="3" fillId="2" borderId="5" xfId="16" applyNumberFormat="1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7" fillId="2" borderId="5" xfId="16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3" fontId="3" fillId="0" borderId="33" xfId="16" applyNumberFormat="1" applyFont="1" applyBorder="1" applyAlignment="1">
      <alignment horizontal="center" vertical="center"/>
    </xf>
    <xf numFmtId="3" fontId="3" fillId="0" borderId="33" xfId="16" applyNumberFormat="1" applyFont="1" applyBorder="1" applyAlignment="1">
      <alignment vertical="center"/>
    </xf>
    <xf numFmtId="3" fontId="17" fillId="2" borderId="10" xfId="16" applyNumberFormat="1" applyFont="1" applyFill="1" applyBorder="1" applyAlignment="1">
      <alignment horizontal="center" vertical="center"/>
    </xf>
    <xf numFmtId="3" fontId="3" fillId="2" borderId="9" xfId="16" applyNumberFormat="1" applyFont="1" applyFill="1" applyBorder="1" applyAlignment="1">
      <alignment horizontal="center" vertical="center"/>
    </xf>
    <xf numFmtId="3" fontId="3" fillId="2" borderId="9" xfId="16" applyNumberFormat="1" applyFont="1" applyFill="1" applyBorder="1" applyAlignment="1">
      <alignment vertical="center"/>
    </xf>
    <xf numFmtId="3" fontId="3" fillId="2" borderId="27" xfId="16" applyNumberFormat="1" applyFont="1" applyFill="1" applyBorder="1" applyAlignment="1">
      <alignment vertical="center"/>
    </xf>
    <xf numFmtId="3" fontId="17" fillId="2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2">
      <selection activeCell="R22" sqref="R22"/>
    </sheetView>
  </sheetViews>
  <sheetFormatPr defaultColWidth="9.140625" defaultRowHeight="12.75"/>
  <cols>
    <col min="1" max="1" width="15.00390625" style="166" customWidth="1"/>
    <col min="2" max="2" width="6.57421875" style="0" customWidth="1"/>
    <col min="3" max="3" width="8.28125" style="0" customWidth="1"/>
    <col min="4" max="4" width="6.00390625" style="0" customWidth="1"/>
    <col min="5" max="5" width="8.00390625" style="0" customWidth="1"/>
    <col min="6" max="6" width="5.8515625" style="0" customWidth="1"/>
    <col min="7" max="7" width="8.140625" style="0" customWidth="1"/>
    <col min="8" max="8" width="6.00390625" style="0" customWidth="1"/>
    <col min="9" max="9" width="8.140625" style="0" customWidth="1"/>
    <col min="10" max="10" width="5.28125" style="0" customWidth="1"/>
    <col min="11" max="11" width="8.00390625" style="0" customWidth="1"/>
    <col min="12" max="12" width="5.421875" style="0" customWidth="1"/>
    <col min="13" max="13" width="8.00390625" style="0" customWidth="1"/>
    <col min="14" max="14" width="6.28125" style="0" customWidth="1"/>
    <col min="15" max="15" width="8.140625" style="0" customWidth="1"/>
    <col min="16" max="16" width="6.57421875" style="0" customWidth="1"/>
    <col min="17" max="17" width="9.7109375" style="0" customWidth="1"/>
  </cols>
  <sheetData>
    <row r="1" spans="1:17" s="45" customFormat="1" ht="30.75" thickBot="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s="167" customFormat="1" ht="21" customHeight="1" thickBot="1">
      <c r="A2" s="159"/>
      <c r="B2" s="173" t="s">
        <v>0</v>
      </c>
      <c r="C2" s="174"/>
      <c r="D2" s="175" t="s">
        <v>1</v>
      </c>
      <c r="E2" s="176"/>
      <c r="F2" s="173" t="s">
        <v>2</v>
      </c>
      <c r="G2" s="174"/>
      <c r="H2" s="175" t="s">
        <v>3</v>
      </c>
      <c r="I2" s="176"/>
      <c r="J2" s="173" t="s">
        <v>4</v>
      </c>
      <c r="K2" s="174"/>
      <c r="L2" s="176" t="s">
        <v>5</v>
      </c>
      <c r="M2" s="176"/>
      <c r="N2" s="177" t="s">
        <v>7</v>
      </c>
      <c r="O2" s="178"/>
      <c r="P2" s="179"/>
      <c r="Q2" s="180"/>
    </row>
    <row r="3" spans="1:17" ht="24" customHeight="1" thickBot="1">
      <c r="A3" s="159"/>
      <c r="B3" s="12" t="s">
        <v>6</v>
      </c>
      <c r="C3" s="11" t="s">
        <v>16</v>
      </c>
      <c r="D3" s="19" t="s">
        <v>6</v>
      </c>
      <c r="E3" s="11" t="s">
        <v>16</v>
      </c>
      <c r="F3" s="12" t="s">
        <v>6</v>
      </c>
      <c r="G3" s="11" t="s">
        <v>16</v>
      </c>
      <c r="H3" s="12" t="s">
        <v>6</v>
      </c>
      <c r="I3" s="11" t="s">
        <v>16</v>
      </c>
      <c r="J3" s="12" t="s">
        <v>6</v>
      </c>
      <c r="K3" s="11" t="s">
        <v>16</v>
      </c>
      <c r="L3" s="12" t="s">
        <v>6</v>
      </c>
      <c r="M3" s="11" t="s">
        <v>16</v>
      </c>
      <c r="N3" s="18">
        <v>2001</v>
      </c>
      <c r="O3" s="11" t="s">
        <v>16</v>
      </c>
      <c r="P3" s="25">
        <v>1996</v>
      </c>
      <c r="Q3" s="11" t="s">
        <v>16</v>
      </c>
    </row>
    <row r="4" spans="1:17" ht="44.25" customHeight="1" thickBot="1">
      <c r="A4" s="160" t="s">
        <v>49</v>
      </c>
      <c r="B4" s="69">
        <v>430</v>
      </c>
      <c r="C4" s="70">
        <f>(B4/$B$11)</f>
        <v>0.5199516324062878</v>
      </c>
      <c r="D4" s="69">
        <v>266</v>
      </c>
      <c r="E4" s="70">
        <f>(D4/$D$11)</f>
        <v>0.3855072463768116</v>
      </c>
      <c r="F4" s="69">
        <v>188</v>
      </c>
      <c r="G4" s="70">
        <f>(F4/$F$11)</f>
        <v>0.23354037267080746</v>
      </c>
      <c r="H4" s="69">
        <v>213</v>
      </c>
      <c r="I4" s="70">
        <f>(H4/$H$11)</f>
        <v>0.30428571428571427</v>
      </c>
      <c r="J4" s="69">
        <v>223</v>
      </c>
      <c r="K4" s="70">
        <f>(J4/$J$11)</f>
        <v>0.32554744525547447</v>
      </c>
      <c r="L4" s="69">
        <v>105</v>
      </c>
      <c r="M4" s="70">
        <f>(L4/$L$11)</f>
        <v>0.481651376146789</v>
      </c>
      <c r="N4" s="69">
        <f>SUM(B4,D4,F4,H4,J4,L4)</f>
        <v>1425</v>
      </c>
      <c r="O4" s="70">
        <f>(N4/$N$11)</f>
        <v>0.3630573248407643</v>
      </c>
      <c r="P4" s="71">
        <v>1407</v>
      </c>
      <c r="Q4" s="70">
        <f>(P4/$P$11)</f>
        <v>0.3621621621621622</v>
      </c>
    </row>
    <row r="5" spans="1:17" ht="33" thickBot="1">
      <c r="A5" s="160" t="s">
        <v>50</v>
      </c>
      <c r="B5" s="69">
        <v>305</v>
      </c>
      <c r="C5" s="70">
        <f>(B5/$B$11)</f>
        <v>0.3688029020556227</v>
      </c>
      <c r="D5" s="69">
        <v>386</v>
      </c>
      <c r="E5" s="70">
        <f>(D5/$D$11)</f>
        <v>0.5594202898550724</v>
      </c>
      <c r="F5" s="69">
        <v>560</v>
      </c>
      <c r="G5" s="70">
        <f>(F5/$F$11)</f>
        <v>0.6956521739130435</v>
      </c>
      <c r="H5" s="69">
        <v>427</v>
      </c>
      <c r="I5" s="70">
        <f>(H5/$H$11)</f>
        <v>0.61</v>
      </c>
      <c r="J5" s="69">
        <v>408</v>
      </c>
      <c r="K5" s="70">
        <f>(J5/$J$11)</f>
        <v>0.5956204379562043</v>
      </c>
      <c r="L5" s="69">
        <v>90</v>
      </c>
      <c r="M5" s="70">
        <f>(L5/$L$11)</f>
        <v>0.41284403669724773</v>
      </c>
      <c r="N5" s="69">
        <f>SUM(B5,D5,F5,H5,J5,L5)</f>
        <v>2176</v>
      </c>
      <c r="O5" s="70">
        <f>(N5/$N$11)</f>
        <v>0.5543949044585987</v>
      </c>
      <c r="P5" s="98">
        <v>2375</v>
      </c>
      <c r="Q5" s="70">
        <f>(P5/$P$11)</f>
        <v>0.6113256113256114</v>
      </c>
    </row>
    <row r="6" spans="1:17" ht="33.75" customHeight="1" thickBot="1">
      <c r="A6" s="160" t="s">
        <v>51</v>
      </c>
      <c r="B6" s="69">
        <v>28</v>
      </c>
      <c r="C6" s="70">
        <f>(B6/$B$11)</f>
        <v>0.03385731559854897</v>
      </c>
      <c r="D6" s="69">
        <v>9</v>
      </c>
      <c r="E6" s="70">
        <f>(D6/$D$11)</f>
        <v>0.013043478260869565</v>
      </c>
      <c r="F6" s="69">
        <v>25</v>
      </c>
      <c r="G6" s="70">
        <f>(F6/$F$11)</f>
        <v>0.031055900621118012</v>
      </c>
      <c r="H6" s="69">
        <v>25</v>
      </c>
      <c r="I6" s="70">
        <f>(H6/$H$11)</f>
        <v>0.03571428571428571</v>
      </c>
      <c r="J6" s="69">
        <v>20</v>
      </c>
      <c r="K6" s="70">
        <f>(J6/$J$11)</f>
        <v>0.029197080291970802</v>
      </c>
      <c r="L6" s="69">
        <v>11</v>
      </c>
      <c r="M6" s="70">
        <f>(L6/$L$11)</f>
        <v>0.05045871559633028</v>
      </c>
      <c r="N6" s="69">
        <f>SUM(B6,D6,F6,H6,J6,L6)</f>
        <v>118</v>
      </c>
      <c r="O6" s="70">
        <f>(N6/$N$11)</f>
        <v>0.030063694267515925</v>
      </c>
      <c r="P6" s="158"/>
      <c r="Q6" s="70">
        <f>(P6/$P$11)</f>
        <v>0</v>
      </c>
    </row>
    <row r="7" spans="1:17" ht="35.25" customHeight="1" thickBot="1">
      <c r="A7" s="160" t="s">
        <v>52</v>
      </c>
      <c r="B7" s="69">
        <v>45</v>
      </c>
      <c r="C7" s="70">
        <f>(B7/$B$11)</f>
        <v>0.05441354292623942</v>
      </c>
      <c r="D7" s="69">
        <v>21</v>
      </c>
      <c r="E7" s="70">
        <f>(D7/$D$11)</f>
        <v>0.030434782608695653</v>
      </c>
      <c r="F7" s="69">
        <v>22</v>
      </c>
      <c r="G7" s="70">
        <f>(F7/$F$11)</f>
        <v>0.02732919254658385</v>
      </c>
      <c r="H7" s="69">
        <v>27</v>
      </c>
      <c r="I7" s="70">
        <f>(H7/$H$11)</f>
        <v>0.03857142857142857</v>
      </c>
      <c r="J7" s="69">
        <v>20</v>
      </c>
      <c r="K7" s="70">
        <f>(J7/$J$11)</f>
        <v>0.029197080291970802</v>
      </c>
      <c r="L7" s="69">
        <v>6</v>
      </c>
      <c r="M7" s="70">
        <f>(L7/$L$11)</f>
        <v>0.027522935779816515</v>
      </c>
      <c r="N7" s="69"/>
      <c r="O7" s="70">
        <f>(N7/$N$11)</f>
        <v>0</v>
      </c>
      <c r="P7" s="158"/>
      <c r="Q7" s="70">
        <f>(P7/$P$11)</f>
        <v>0</v>
      </c>
    </row>
    <row r="8" spans="1:17" ht="43.5" customHeight="1" thickBot="1">
      <c r="A8" s="160" t="s">
        <v>53</v>
      </c>
      <c r="B8" s="69">
        <v>19</v>
      </c>
      <c r="C8" s="70">
        <f>(B8/$B$11)</f>
        <v>0.022974607013301087</v>
      </c>
      <c r="D8" s="69">
        <v>8</v>
      </c>
      <c r="E8" s="70">
        <f>(D8/$D$11)</f>
        <v>0.011594202898550725</v>
      </c>
      <c r="F8" s="69">
        <v>10</v>
      </c>
      <c r="G8" s="70">
        <f>(F8/$F$11)</f>
        <v>0.012422360248447204</v>
      </c>
      <c r="H8" s="69">
        <v>8</v>
      </c>
      <c r="I8" s="70">
        <f>(H8/$H$11)</f>
        <v>0.011428571428571429</v>
      </c>
      <c r="J8" s="69">
        <v>14</v>
      </c>
      <c r="K8" s="70">
        <f>(J8/$J$11)</f>
        <v>0.020437956204379562</v>
      </c>
      <c r="L8" s="69">
        <v>6</v>
      </c>
      <c r="M8" s="70">
        <f>(L8/$L$11)</f>
        <v>0.027522935779816515</v>
      </c>
      <c r="N8" s="69"/>
      <c r="O8" s="70">
        <f>(N8/$N$11)</f>
        <v>0</v>
      </c>
      <c r="P8" s="158"/>
      <c r="Q8" s="70">
        <f>(P8/$P$11)</f>
        <v>0</v>
      </c>
    </row>
    <row r="9" spans="1:17" s="169" customFormat="1" ht="12" thickBot="1">
      <c r="A9" s="168"/>
      <c r="B9" s="181" t="s">
        <v>0</v>
      </c>
      <c r="C9" s="182"/>
      <c r="D9" s="181" t="s">
        <v>1</v>
      </c>
      <c r="E9" s="182"/>
      <c r="F9" s="181" t="s">
        <v>2</v>
      </c>
      <c r="G9" s="182"/>
      <c r="H9" s="181" t="s">
        <v>3</v>
      </c>
      <c r="I9" s="182"/>
      <c r="J9" s="181" t="s">
        <v>4</v>
      </c>
      <c r="K9" s="182"/>
      <c r="L9" s="181" t="s">
        <v>5</v>
      </c>
      <c r="M9" s="182"/>
      <c r="N9" s="183" t="s">
        <v>7</v>
      </c>
      <c r="O9" s="184"/>
      <c r="P9" s="185"/>
      <c r="Q9" s="186"/>
    </row>
    <row r="10" spans="1:17" ht="13.5" thickBot="1">
      <c r="A10" s="161"/>
      <c r="B10" s="20" t="s">
        <v>6</v>
      </c>
      <c r="C10" s="9" t="s">
        <v>14</v>
      </c>
      <c r="D10" s="12" t="s">
        <v>6</v>
      </c>
      <c r="E10" s="9" t="s">
        <v>14</v>
      </c>
      <c r="F10" s="12" t="s">
        <v>6</v>
      </c>
      <c r="G10" s="9" t="s">
        <v>14</v>
      </c>
      <c r="H10" s="12" t="s">
        <v>6</v>
      </c>
      <c r="I10" s="9" t="s">
        <v>14</v>
      </c>
      <c r="J10" s="12" t="s">
        <v>6</v>
      </c>
      <c r="K10" s="9" t="s">
        <v>14</v>
      </c>
      <c r="L10" s="12" t="s">
        <v>6</v>
      </c>
      <c r="M10" s="9" t="s">
        <v>14</v>
      </c>
      <c r="N10" s="23">
        <v>2001</v>
      </c>
      <c r="O10" s="28" t="s">
        <v>14</v>
      </c>
      <c r="P10" s="25">
        <v>1996</v>
      </c>
      <c r="Q10" s="9" t="s">
        <v>14</v>
      </c>
    </row>
    <row r="11" spans="1:17" ht="13.5" thickBot="1">
      <c r="A11" s="162" t="s">
        <v>8</v>
      </c>
      <c r="B11" s="13">
        <f>SUM(B4,B5,B6,B7,B8)</f>
        <v>827</v>
      </c>
      <c r="C11" s="5">
        <f>(B11/$B$15)</f>
        <v>0.948394495412844</v>
      </c>
      <c r="D11" s="13">
        <f>SUM(D4,D5,D6,D7,D8)</f>
        <v>690</v>
      </c>
      <c r="E11" s="5">
        <f>(D11/$D$15)</f>
        <v>0.9439124487004104</v>
      </c>
      <c r="F11" s="13">
        <f>SUM(F4,F5,F6,F7,F8)</f>
        <v>805</v>
      </c>
      <c r="G11" s="5">
        <f>(F11/$F$15)</f>
        <v>0.9606205250596659</v>
      </c>
      <c r="H11" s="13">
        <f>SUM(H4,H5,H6,H7,H8)</f>
        <v>700</v>
      </c>
      <c r="I11" s="5">
        <f>(H11/$H$15)</f>
        <v>0.9459459459459459</v>
      </c>
      <c r="J11" s="13">
        <f>SUM(J4,J5,J6,J7,J8)</f>
        <v>685</v>
      </c>
      <c r="K11" s="5">
        <f>(J11/$J$15)</f>
        <v>0.9661495063469676</v>
      </c>
      <c r="L11" s="13">
        <f>SUM(L4,L5,L6,L7,L8)</f>
        <v>218</v>
      </c>
      <c r="M11" s="26">
        <f>(L11/$L$15)</f>
        <v>0.9478260869565217</v>
      </c>
      <c r="N11" s="13">
        <f>SUM(B11,D11,F11,H11,J11,L11)</f>
        <v>3925</v>
      </c>
      <c r="O11" s="5">
        <f>(N11/$N$15)</f>
        <v>0.9526699029126213</v>
      </c>
      <c r="P11" s="32">
        <v>3885</v>
      </c>
      <c r="Q11" s="5">
        <f>(P11/$P$15)</f>
        <v>0.9261025029797377</v>
      </c>
    </row>
    <row r="12" spans="1:17" ht="13.5" thickBot="1">
      <c r="A12" s="162" t="s">
        <v>9</v>
      </c>
      <c r="B12" s="14">
        <v>27</v>
      </c>
      <c r="C12" s="6">
        <f>(B12/$B$15)</f>
        <v>0.03096330275229358</v>
      </c>
      <c r="D12" s="14">
        <v>23</v>
      </c>
      <c r="E12" s="6">
        <f>(D12/$D$15)</f>
        <v>0.03146374829001368</v>
      </c>
      <c r="F12" s="14">
        <v>18</v>
      </c>
      <c r="G12" s="6">
        <f>(F12/$F$15)</f>
        <v>0.021479713603818614</v>
      </c>
      <c r="H12" s="14">
        <v>33</v>
      </c>
      <c r="I12" s="6">
        <f>(H12/$H$15)</f>
        <v>0.0445945945945946</v>
      </c>
      <c r="J12" s="14">
        <v>9</v>
      </c>
      <c r="K12" s="6">
        <f>(J12/$J$15)</f>
        <v>0.012693935119887164</v>
      </c>
      <c r="L12" s="14">
        <v>4</v>
      </c>
      <c r="M12" s="31">
        <f>(L12/$L$15)</f>
        <v>0.017391304347826087</v>
      </c>
      <c r="N12" s="14">
        <f>SUM(B12,D12,F12,H12,J12,L12)</f>
        <v>114</v>
      </c>
      <c r="O12" s="6">
        <f>(N12/$N$15)</f>
        <v>0.02766990291262136</v>
      </c>
      <c r="P12" s="33">
        <v>133</v>
      </c>
      <c r="Q12" s="6">
        <f>(P12/$P$15)</f>
        <v>0.031704410011918954</v>
      </c>
    </row>
    <row r="13" spans="1:17" ht="13.5" thickBot="1">
      <c r="A13" s="162" t="s">
        <v>10</v>
      </c>
      <c r="B13" s="14">
        <v>18</v>
      </c>
      <c r="C13" s="6">
        <f>(B13/$B$15)</f>
        <v>0.020642201834862386</v>
      </c>
      <c r="D13" s="14">
        <v>18</v>
      </c>
      <c r="E13" s="6">
        <f>(D13/$D$15)</f>
        <v>0.024623803009575923</v>
      </c>
      <c r="F13" s="14">
        <v>15</v>
      </c>
      <c r="G13" s="6">
        <f>(F13/$F$15)</f>
        <v>0.017899761336515514</v>
      </c>
      <c r="H13" s="14">
        <v>7</v>
      </c>
      <c r="I13" s="6">
        <f>(H13/$H$15)</f>
        <v>0.00945945945945946</v>
      </c>
      <c r="J13" s="14">
        <v>15</v>
      </c>
      <c r="K13" s="6">
        <f>(J13/$J$15)</f>
        <v>0.021156558533145273</v>
      </c>
      <c r="L13" s="14">
        <v>8</v>
      </c>
      <c r="M13" s="31">
        <f>(L13/$L$15)</f>
        <v>0.034782608695652174</v>
      </c>
      <c r="N13" s="14">
        <v>0</v>
      </c>
      <c r="O13" s="6">
        <f>(N13/$N$15)</f>
        <v>0</v>
      </c>
      <c r="P13" s="33">
        <v>177</v>
      </c>
      <c r="Q13" s="6">
        <f>(P13/$P$15)</f>
        <v>0.04219308700834327</v>
      </c>
    </row>
    <row r="14" spans="1:17" ht="13.5" thickBot="1">
      <c r="A14" s="162" t="s">
        <v>11</v>
      </c>
      <c r="B14" s="14">
        <v>0</v>
      </c>
      <c r="C14" s="6">
        <f>(B14/$B$15)</f>
        <v>0</v>
      </c>
      <c r="D14" s="14">
        <v>0</v>
      </c>
      <c r="E14" s="6">
        <f>(D14/$D$15)</f>
        <v>0</v>
      </c>
      <c r="F14" s="14">
        <v>0</v>
      </c>
      <c r="G14" s="6">
        <f>(F14/$F$15)</f>
        <v>0</v>
      </c>
      <c r="H14" s="14"/>
      <c r="I14" s="6">
        <f>(H14/$H$15)</f>
        <v>0</v>
      </c>
      <c r="J14" s="14">
        <v>0</v>
      </c>
      <c r="K14" s="6">
        <f>(J14/$J$15)</f>
        <v>0</v>
      </c>
      <c r="L14" s="14">
        <v>0</v>
      </c>
      <c r="M14" s="31">
        <f>(L14/$L$15)</f>
        <v>0</v>
      </c>
      <c r="N14" s="14">
        <f>SUM(B14,D14,F14,H14,J14,L14)</f>
        <v>0</v>
      </c>
      <c r="O14" s="6">
        <f>(N14/$N$15)</f>
        <v>0</v>
      </c>
      <c r="P14" s="33">
        <v>0</v>
      </c>
      <c r="Q14" s="6">
        <f>(P14/$P$15)</f>
        <v>0</v>
      </c>
    </row>
    <row r="15" spans="1:17" ht="13.5" thickBot="1">
      <c r="A15" s="163" t="s">
        <v>12</v>
      </c>
      <c r="B15" s="15">
        <v>872</v>
      </c>
      <c r="C15" s="7">
        <f>SUM(C11:C14)</f>
        <v>1</v>
      </c>
      <c r="D15" s="15">
        <v>731</v>
      </c>
      <c r="E15" s="7">
        <f aca="true" t="shared" si="0" ref="E15:M15">SUM(E11:E14)</f>
        <v>0.9999999999999999</v>
      </c>
      <c r="F15" s="15">
        <v>838</v>
      </c>
      <c r="G15" s="7">
        <f t="shared" si="0"/>
        <v>1</v>
      </c>
      <c r="H15" s="15">
        <v>740</v>
      </c>
      <c r="I15" s="7">
        <f t="shared" si="0"/>
        <v>1</v>
      </c>
      <c r="J15" s="15">
        <v>709</v>
      </c>
      <c r="K15" s="7">
        <f t="shared" si="0"/>
        <v>1</v>
      </c>
      <c r="L15" s="15">
        <v>230</v>
      </c>
      <c r="M15" s="27">
        <f t="shared" si="0"/>
        <v>1</v>
      </c>
      <c r="N15" s="15">
        <f>SUM(B15,D15,F15,H15,J15,L15)</f>
        <v>4120</v>
      </c>
      <c r="O15" s="7">
        <f>SUM(O11:O14)</f>
        <v>0.9803398058252427</v>
      </c>
      <c r="P15" s="34">
        <v>4195</v>
      </c>
      <c r="Q15" s="7">
        <f>SUM(Q11:Q14)</f>
        <v>0.9999999999999999</v>
      </c>
    </row>
    <row r="16" spans="1:17" s="170" customFormat="1" ht="13.5" thickBot="1">
      <c r="A16" s="159"/>
      <c r="B16" s="187" t="s">
        <v>0</v>
      </c>
      <c r="C16" s="188"/>
      <c r="D16" s="187" t="s">
        <v>1</v>
      </c>
      <c r="E16" s="188"/>
      <c r="F16" s="187" t="s">
        <v>2</v>
      </c>
      <c r="G16" s="188"/>
      <c r="H16" s="187" t="s">
        <v>3</v>
      </c>
      <c r="I16" s="188"/>
      <c r="J16" s="187" t="s">
        <v>4</v>
      </c>
      <c r="K16" s="188"/>
      <c r="L16" s="187" t="s">
        <v>5</v>
      </c>
      <c r="M16" s="188"/>
      <c r="N16" s="189" t="s">
        <v>7</v>
      </c>
      <c r="O16" s="190"/>
      <c r="P16" s="191"/>
      <c r="Q16" s="192"/>
    </row>
    <row r="17" spans="1:17" ht="24.75" thickBot="1">
      <c r="A17" s="161"/>
      <c r="B17" s="21" t="s">
        <v>6</v>
      </c>
      <c r="C17" s="8" t="s">
        <v>15</v>
      </c>
      <c r="D17" s="17" t="s">
        <v>6</v>
      </c>
      <c r="E17" s="8" t="s">
        <v>15</v>
      </c>
      <c r="F17" s="17" t="s">
        <v>6</v>
      </c>
      <c r="G17" s="8" t="s">
        <v>15</v>
      </c>
      <c r="H17" s="17" t="s">
        <v>6</v>
      </c>
      <c r="I17" s="8" t="s">
        <v>15</v>
      </c>
      <c r="J17" s="17" t="s">
        <v>6</v>
      </c>
      <c r="K17" s="8" t="s">
        <v>15</v>
      </c>
      <c r="L17" s="17" t="s">
        <v>6</v>
      </c>
      <c r="M17" s="8" t="s">
        <v>15</v>
      </c>
      <c r="N17" s="23">
        <v>2001</v>
      </c>
      <c r="O17" s="8" t="s">
        <v>15</v>
      </c>
      <c r="P17" s="22">
        <v>1996</v>
      </c>
      <c r="Q17" s="8" t="s">
        <v>15</v>
      </c>
    </row>
    <row r="18" spans="1:17" ht="13.5" thickBot="1">
      <c r="A18" s="162" t="str">
        <f>A15</f>
        <v>VOTANTI</v>
      </c>
      <c r="B18" s="29">
        <v>872</v>
      </c>
      <c r="C18" s="36">
        <f>(B18/$B$19)</f>
        <v>0.8616600790513834</v>
      </c>
      <c r="D18" s="29">
        <v>731</v>
      </c>
      <c r="E18" s="36">
        <f>(D18/$D$19)</f>
        <v>0.922979797979798</v>
      </c>
      <c r="F18" s="29">
        <v>838</v>
      </c>
      <c r="G18" s="36">
        <f>(F18/$F$19)</f>
        <v>0.8981779206859593</v>
      </c>
      <c r="H18" s="29">
        <v>740</v>
      </c>
      <c r="I18" s="36">
        <f>(H18/$H$19)</f>
        <v>0.8991494532199271</v>
      </c>
      <c r="J18" s="29">
        <v>709</v>
      </c>
      <c r="K18" s="36">
        <f>(J18/$J$19)</f>
        <v>0.8470728793309439</v>
      </c>
      <c r="L18" s="29">
        <v>230</v>
      </c>
      <c r="M18" s="36">
        <f>(L18/$L$19)</f>
        <v>0.7033639143730887</v>
      </c>
      <c r="N18" s="29">
        <f>SUM(B18,D18,F18,H18,J18,L18)</f>
        <v>4120</v>
      </c>
      <c r="O18" s="36">
        <f>N18/$N$19</f>
        <v>0.8721422523285352</v>
      </c>
      <c r="P18" s="37">
        <v>4195</v>
      </c>
      <c r="Q18" s="36">
        <f>(P18/$P$19)</f>
        <v>0.8963675213675214</v>
      </c>
    </row>
    <row r="19" spans="1:17" ht="13.5" thickBot="1">
      <c r="A19" s="162" t="s">
        <v>13</v>
      </c>
      <c r="B19" s="15">
        <v>1012</v>
      </c>
      <c r="C19" s="7">
        <v>1</v>
      </c>
      <c r="D19" s="15">
        <v>792</v>
      </c>
      <c r="E19" s="7">
        <v>1</v>
      </c>
      <c r="F19" s="15">
        <v>933</v>
      </c>
      <c r="G19" s="7">
        <v>1</v>
      </c>
      <c r="H19" s="15">
        <v>823</v>
      </c>
      <c r="I19" s="7">
        <v>1</v>
      </c>
      <c r="J19" s="15">
        <v>837</v>
      </c>
      <c r="K19" s="7">
        <v>1</v>
      </c>
      <c r="L19" s="15">
        <v>327</v>
      </c>
      <c r="M19" s="7">
        <v>1</v>
      </c>
      <c r="N19" s="15">
        <f>SUM(B19,D19,F19,H19,J19,L19)</f>
        <v>4724</v>
      </c>
      <c r="O19" s="7">
        <v>1</v>
      </c>
      <c r="P19" s="24">
        <v>4680</v>
      </c>
      <c r="Q19" s="7">
        <v>1</v>
      </c>
    </row>
    <row r="20" spans="1:16" ht="13.5" thickBot="1">
      <c r="A20" s="164"/>
      <c r="P20" s="65"/>
    </row>
    <row r="21" spans="1:17" s="67" customFormat="1" ht="13.5" thickBot="1">
      <c r="A21" s="165" t="s">
        <v>48</v>
      </c>
      <c r="P21" s="68">
        <v>103</v>
      </c>
      <c r="Q21" s="67">
        <f>(922/$P$11)</f>
        <v>0.23732303732303733</v>
      </c>
    </row>
    <row r="22" spans="1:16" ht="12.75">
      <c r="A22" s="164"/>
      <c r="P22" s="66"/>
    </row>
  </sheetData>
  <mergeCells count="22">
    <mergeCell ref="J9:K9"/>
    <mergeCell ref="L9:M9"/>
    <mergeCell ref="N9:Q9"/>
    <mergeCell ref="B16:C16"/>
    <mergeCell ref="D16:E16"/>
    <mergeCell ref="F16:G16"/>
    <mergeCell ref="H16:I16"/>
    <mergeCell ref="J16:K16"/>
    <mergeCell ref="L16:M16"/>
    <mergeCell ref="N16:Q16"/>
    <mergeCell ref="B9:C9"/>
    <mergeCell ref="D9:E9"/>
    <mergeCell ref="F9:G9"/>
    <mergeCell ref="H9:I9"/>
    <mergeCell ref="A1:Q1"/>
    <mergeCell ref="B2:C2"/>
    <mergeCell ref="D2:E2"/>
    <mergeCell ref="F2:G2"/>
    <mergeCell ref="H2:I2"/>
    <mergeCell ref="J2:K2"/>
    <mergeCell ref="L2:M2"/>
    <mergeCell ref="N2:Q2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SheetLayoutView="100" workbookViewId="0" topLeftCell="A4">
      <selection activeCell="R7" sqref="R7"/>
    </sheetView>
  </sheetViews>
  <sheetFormatPr defaultColWidth="9.140625" defaultRowHeight="12.75"/>
  <cols>
    <col min="1" max="1" width="14.7109375" style="56" customWidth="1"/>
    <col min="2" max="2" width="6.7109375" style="0" customWidth="1"/>
    <col min="3" max="3" width="8.7109375" style="0" customWidth="1"/>
    <col min="4" max="4" width="6.140625" style="0" customWidth="1"/>
    <col min="5" max="5" width="8.8515625" style="0" customWidth="1"/>
    <col min="6" max="6" width="6.28125" style="0" customWidth="1"/>
    <col min="7" max="7" width="9.421875" style="0" customWidth="1"/>
    <col min="8" max="8" width="6.421875" style="0" customWidth="1"/>
    <col min="10" max="10" width="6.57421875" style="0" customWidth="1"/>
    <col min="11" max="11" width="9.28125" style="0" customWidth="1"/>
    <col min="12" max="12" width="6.28125" style="0" customWidth="1"/>
    <col min="14" max="14" width="6.7109375" style="0" customWidth="1"/>
    <col min="15" max="15" width="8.7109375" style="0" customWidth="1"/>
    <col min="16" max="16" width="6.421875" style="62" customWidth="1"/>
    <col min="17" max="17" width="7.8515625" style="62" customWidth="1"/>
  </cols>
  <sheetData>
    <row r="1" spans="1:17" s="45" customFormat="1" ht="30.75" thickBot="1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3.5" thickBot="1">
      <c r="A2" s="142"/>
      <c r="B2" s="193" t="s">
        <v>0</v>
      </c>
      <c r="C2" s="193"/>
      <c r="D2" s="193" t="s">
        <v>1</v>
      </c>
      <c r="E2" s="193"/>
      <c r="F2" s="193" t="s">
        <v>2</v>
      </c>
      <c r="G2" s="193"/>
      <c r="H2" s="193" t="s">
        <v>3</v>
      </c>
      <c r="I2" s="193"/>
      <c r="J2" s="193" t="s">
        <v>4</v>
      </c>
      <c r="K2" s="193"/>
      <c r="L2" s="193" t="s">
        <v>5</v>
      </c>
      <c r="M2" s="193"/>
      <c r="N2" s="194" t="s">
        <v>7</v>
      </c>
      <c r="O2" s="194"/>
      <c r="P2" s="195"/>
      <c r="Q2" s="195"/>
    </row>
    <row r="3" spans="1:17" ht="24.75" thickBot="1">
      <c r="A3" s="142"/>
      <c r="B3" s="12" t="s">
        <v>6</v>
      </c>
      <c r="C3" s="11" t="s">
        <v>16</v>
      </c>
      <c r="D3" s="12" t="s">
        <v>6</v>
      </c>
      <c r="E3" s="11" t="s">
        <v>16</v>
      </c>
      <c r="F3" s="12" t="s">
        <v>6</v>
      </c>
      <c r="G3" s="11" t="s">
        <v>16</v>
      </c>
      <c r="H3" s="12" t="s">
        <v>6</v>
      </c>
      <c r="I3" s="11" t="s">
        <v>16</v>
      </c>
      <c r="J3" s="12" t="s">
        <v>6</v>
      </c>
      <c r="K3" s="11" t="s">
        <v>16</v>
      </c>
      <c r="L3" s="12" t="s">
        <v>6</v>
      </c>
      <c r="M3" s="11" t="s">
        <v>16</v>
      </c>
      <c r="N3" s="18">
        <v>2001</v>
      </c>
      <c r="O3" s="11" t="s">
        <v>16</v>
      </c>
      <c r="P3" s="61">
        <v>1996</v>
      </c>
      <c r="Q3" s="63" t="s">
        <v>16</v>
      </c>
    </row>
    <row r="4" spans="1:17" ht="64.5" customHeight="1" thickBot="1">
      <c r="A4" s="46" t="s">
        <v>47</v>
      </c>
      <c r="B4" s="69">
        <v>1</v>
      </c>
      <c r="C4" s="70">
        <f aca="true" t="shared" si="0" ref="C4:C18">(B4/$B$21)</f>
        <v>0.0012254901960784314</v>
      </c>
      <c r="D4" s="69">
        <v>0</v>
      </c>
      <c r="E4" s="70">
        <f aca="true" t="shared" si="1" ref="E4:E18">(D4/$D$21)</f>
        <v>0</v>
      </c>
      <c r="F4" s="69">
        <v>0</v>
      </c>
      <c r="G4" s="70">
        <f aca="true" t="shared" si="2" ref="G4:G18">(F4/$F$21)</f>
        <v>0</v>
      </c>
      <c r="H4" s="69">
        <v>1</v>
      </c>
      <c r="I4" s="70">
        <f aca="true" t="shared" si="3" ref="I4:I18">(H4/$H$21)</f>
        <v>0.001430615164520744</v>
      </c>
      <c r="J4" s="69">
        <v>2</v>
      </c>
      <c r="K4" s="70">
        <f aca="true" t="shared" si="4" ref="K4:K18">(J4/$J$21)</f>
        <v>0.0029585798816568047</v>
      </c>
      <c r="L4" s="69">
        <v>0</v>
      </c>
      <c r="M4" s="70">
        <f aca="true" t="shared" si="5" ref="M4:M18">(L4/$L$21)</f>
        <v>0</v>
      </c>
      <c r="N4" s="69">
        <f aca="true" t="shared" si="6" ref="N4:N18">SUM(B4,D4,F4,H4,J4,L4)</f>
        <v>4</v>
      </c>
      <c r="O4" s="70">
        <f aca="true" t="shared" si="7" ref="O4:O18">(N4/$N$21)</f>
        <v>0.0010298661174047373</v>
      </c>
      <c r="P4" s="143"/>
      <c r="Q4" s="144">
        <f aca="true" t="shared" si="8" ref="Q4:Q18">(P4/$P$21)</f>
        <v>0</v>
      </c>
    </row>
    <row r="5" spans="1:17" ht="28.5" customHeight="1" thickBot="1">
      <c r="A5" s="46" t="s">
        <v>19</v>
      </c>
      <c r="B5" s="69">
        <v>95</v>
      </c>
      <c r="C5" s="70">
        <f t="shared" si="0"/>
        <v>0.11642156862745098</v>
      </c>
      <c r="D5" s="69">
        <v>56</v>
      </c>
      <c r="E5" s="70">
        <f t="shared" si="1"/>
        <v>0.08092485549132948</v>
      </c>
      <c r="F5" s="69">
        <v>40</v>
      </c>
      <c r="G5" s="70">
        <f t="shared" si="2"/>
        <v>0.05108556832694764</v>
      </c>
      <c r="H5" s="69">
        <v>56</v>
      </c>
      <c r="I5" s="70">
        <f t="shared" si="3"/>
        <v>0.08011444921316166</v>
      </c>
      <c r="J5" s="69">
        <v>43</v>
      </c>
      <c r="K5" s="70">
        <f t="shared" si="4"/>
        <v>0.06360946745562131</v>
      </c>
      <c r="L5" s="69">
        <v>32</v>
      </c>
      <c r="M5" s="70">
        <f t="shared" si="5"/>
        <v>0.14678899082568808</v>
      </c>
      <c r="N5" s="69">
        <f t="shared" si="6"/>
        <v>322</v>
      </c>
      <c r="O5" s="70">
        <f t="shared" si="7"/>
        <v>0.08290422245108137</v>
      </c>
      <c r="P5" s="98">
        <v>394</v>
      </c>
      <c r="Q5" s="144">
        <f t="shared" si="8"/>
        <v>0.10035659704533877</v>
      </c>
    </row>
    <row r="6" spans="1:17" ht="23.25" thickBot="1">
      <c r="A6" s="46" t="s">
        <v>20</v>
      </c>
      <c r="B6" s="69">
        <v>115</v>
      </c>
      <c r="C6" s="70">
        <f t="shared" si="0"/>
        <v>0.1409313725490196</v>
      </c>
      <c r="D6" s="69">
        <v>206</v>
      </c>
      <c r="E6" s="70">
        <f t="shared" si="1"/>
        <v>0.2976878612716763</v>
      </c>
      <c r="F6" s="69">
        <v>297</v>
      </c>
      <c r="G6" s="70">
        <f t="shared" si="2"/>
        <v>0.3793103448275862</v>
      </c>
      <c r="H6" s="69">
        <v>227</v>
      </c>
      <c r="I6" s="70">
        <f t="shared" si="3"/>
        <v>0.32474964234620884</v>
      </c>
      <c r="J6" s="69">
        <v>211</v>
      </c>
      <c r="K6" s="70">
        <f t="shared" si="4"/>
        <v>0.3121301775147929</v>
      </c>
      <c r="L6" s="69">
        <v>43</v>
      </c>
      <c r="M6" s="70">
        <f t="shared" si="5"/>
        <v>0.19724770642201836</v>
      </c>
      <c r="N6" s="69">
        <f t="shared" si="6"/>
        <v>1099</v>
      </c>
      <c r="O6" s="70">
        <f t="shared" si="7"/>
        <v>0.2829557157569516</v>
      </c>
      <c r="P6" s="143">
        <v>1425</v>
      </c>
      <c r="Q6" s="144">
        <f t="shared" si="8"/>
        <v>0.36296484971981663</v>
      </c>
    </row>
    <row r="7" spans="1:17" s="57" customFormat="1" ht="58.5" customHeight="1" thickBot="1">
      <c r="A7" s="46" t="s">
        <v>21</v>
      </c>
      <c r="B7" s="145">
        <v>16</v>
      </c>
      <c r="C7" s="146">
        <f t="shared" si="0"/>
        <v>0.0196078431372549</v>
      </c>
      <c r="D7" s="145">
        <v>4</v>
      </c>
      <c r="E7" s="146">
        <f t="shared" si="1"/>
        <v>0.005780346820809248</v>
      </c>
      <c r="F7" s="145">
        <v>12</v>
      </c>
      <c r="G7" s="146">
        <f t="shared" si="2"/>
        <v>0.01532567049808429</v>
      </c>
      <c r="H7" s="145">
        <v>16</v>
      </c>
      <c r="I7" s="146">
        <f t="shared" si="3"/>
        <v>0.022889842632331903</v>
      </c>
      <c r="J7" s="145">
        <v>7</v>
      </c>
      <c r="K7" s="146">
        <f t="shared" si="4"/>
        <v>0.010355029585798817</v>
      </c>
      <c r="L7" s="145">
        <v>11</v>
      </c>
      <c r="M7" s="146">
        <f t="shared" si="5"/>
        <v>0.05045871559633028</v>
      </c>
      <c r="N7" s="145">
        <f t="shared" si="6"/>
        <v>66</v>
      </c>
      <c r="O7" s="146">
        <f t="shared" si="7"/>
        <v>0.016992790937178166</v>
      </c>
      <c r="P7" s="143">
        <v>173</v>
      </c>
      <c r="Q7" s="144">
        <f t="shared" si="8"/>
        <v>0.04406520631686195</v>
      </c>
    </row>
    <row r="8" spans="1:17" ht="36.75" customHeight="1" thickBot="1">
      <c r="A8" s="46" t="s">
        <v>22</v>
      </c>
      <c r="B8" s="69">
        <v>107</v>
      </c>
      <c r="C8" s="70">
        <f t="shared" si="0"/>
        <v>0.13112745098039216</v>
      </c>
      <c r="D8" s="69">
        <v>104</v>
      </c>
      <c r="E8" s="70">
        <f t="shared" si="1"/>
        <v>0.15028901734104047</v>
      </c>
      <c r="F8" s="69">
        <v>138</v>
      </c>
      <c r="G8" s="70">
        <f t="shared" si="2"/>
        <v>0.17624521072796934</v>
      </c>
      <c r="H8" s="69">
        <v>107</v>
      </c>
      <c r="I8" s="70">
        <f t="shared" si="3"/>
        <v>0.1530758226037196</v>
      </c>
      <c r="J8" s="69">
        <v>109</v>
      </c>
      <c r="K8" s="70">
        <f t="shared" si="4"/>
        <v>0.16124260355029585</v>
      </c>
      <c r="L8" s="69">
        <v>26</v>
      </c>
      <c r="M8" s="70">
        <f t="shared" si="5"/>
        <v>0.11926605504587157</v>
      </c>
      <c r="N8" s="69">
        <f t="shared" si="6"/>
        <v>591</v>
      </c>
      <c r="O8" s="70">
        <f t="shared" si="7"/>
        <v>0.15216271884654994</v>
      </c>
      <c r="P8" s="143"/>
      <c r="Q8" s="144">
        <f t="shared" si="8"/>
        <v>0</v>
      </c>
    </row>
    <row r="9" spans="1:17" ht="51" customHeight="1" thickBot="1">
      <c r="A9" s="46" t="s">
        <v>40</v>
      </c>
      <c r="B9" s="69">
        <v>41</v>
      </c>
      <c r="C9" s="70">
        <f t="shared" si="0"/>
        <v>0.05024509803921569</v>
      </c>
      <c r="D9" s="69">
        <v>25</v>
      </c>
      <c r="E9" s="70">
        <f t="shared" si="1"/>
        <v>0.036127167630057806</v>
      </c>
      <c r="F9" s="69">
        <v>27</v>
      </c>
      <c r="G9" s="70">
        <f t="shared" si="2"/>
        <v>0.034482758620689655</v>
      </c>
      <c r="H9" s="69">
        <v>25</v>
      </c>
      <c r="I9" s="70">
        <f t="shared" si="3"/>
        <v>0.0357653791130186</v>
      </c>
      <c r="J9" s="69">
        <v>19</v>
      </c>
      <c r="K9" s="70">
        <f t="shared" si="4"/>
        <v>0.028106508875739646</v>
      </c>
      <c r="L9" s="69">
        <v>9</v>
      </c>
      <c r="M9" s="70">
        <f t="shared" si="5"/>
        <v>0.04128440366972477</v>
      </c>
      <c r="N9" s="69">
        <f t="shared" si="6"/>
        <v>146</v>
      </c>
      <c r="O9" s="70">
        <f t="shared" si="7"/>
        <v>0.03759011328527292</v>
      </c>
      <c r="P9" s="143"/>
      <c r="Q9" s="144">
        <f t="shared" si="8"/>
        <v>0</v>
      </c>
    </row>
    <row r="10" spans="1:17" ht="24.75" customHeight="1" thickBot="1">
      <c r="A10" s="46" t="s">
        <v>23</v>
      </c>
      <c r="B10" s="69">
        <v>5</v>
      </c>
      <c r="C10" s="70">
        <f t="shared" si="0"/>
        <v>0.006127450980392157</v>
      </c>
      <c r="D10" s="69">
        <v>11</v>
      </c>
      <c r="E10" s="70">
        <f t="shared" si="1"/>
        <v>0.015895953757225433</v>
      </c>
      <c r="F10" s="69">
        <v>15</v>
      </c>
      <c r="G10" s="70">
        <f t="shared" si="2"/>
        <v>0.019157088122605363</v>
      </c>
      <c r="H10" s="69">
        <v>22</v>
      </c>
      <c r="I10" s="70">
        <f t="shared" si="3"/>
        <v>0.031473533619456366</v>
      </c>
      <c r="J10" s="69">
        <v>15</v>
      </c>
      <c r="K10" s="70">
        <f t="shared" si="4"/>
        <v>0.022189349112426034</v>
      </c>
      <c r="L10" s="69">
        <v>4</v>
      </c>
      <c r="M10" s="70">
        <f t="shared" si="5"/>
        <v>0.01834862385321101</v>
      </c>
      <c r="N10" s="69">
        <f t="shared" si="6"/>
        <v>72</v>
      </c>
      <c r="O10" s="70">
        <f t="shared" si="7"/>
        <v>0.018537590113285273</v>
      </c>
      <c r="P10" s="143"/>
      <c r="Q10" s="144">
        <f t="shared" si="8"/>
        <v>0</v>
      </c>
    </row>
    <row r="11" spans="1:17" ht="63" customHeight="1" thickBot="1">
      <c r="A11" s="46" t="s">
        <v>24</v>
      </c>
      <c r="B11" s="69">
        <v>32</v>
      </c>
      <c r="C11" s="70">
        <f t="shared" si="0"/>
        <v>0.0392156862745098</v>
      </c>
      <c r="D11" s="69">
        <v>32</v>
      </c>
      <c r="E11" s="70">
        <f t="shared" si="1"/>
        <v>0.046242774566473986</v>
      </c>
      <c r="F11" s="69">
        <v>51</v>
      </c>
      <c r="G11" s="70">
        <f t="shared" si="2"/>
        <v>0.06513409961685823</v>
      </c>
      <c r="H11" s="69">
        <v>52</v>
      </c>
      <c r="I11" s="70">
        <f t="shared" si="3"/>
        <v>0.07439198855507868</v>
      </c>
      <c r="J11" s="69">
        <v>46</v>
      </c>
      <c r="K11" s="70">
        <f t="shared" si="4"/>
        <v>0.06804733727810651</v>
      </c>
      <c r="L11" s="69">
        <v>7</v>
      </c>
      <c r="M11" s="70">
        <f t="shared" si="5"/>
        <v>0.03211009174311927</v>
      </c>
      <c r="N11" s="69">
        <f t="shared" si="6"/>
        <v>220</v>
      </c>
      <c r="O11" s="70">
        <f t="shared" si="7"/>
        <v>0.05664263645726056</v>
      </c>
      <c r="P11" s="143">
        <v>437</v>
      </c>
      <c r="Q11" s="144">
        <f t="shared" si="8"/>
        <v>0.11130922058074376</v>
      </c>
    </row>
    <row r="12" spans="1:17" ht="45.75" customHeight="1" thickBot="1">
      <c r="A12" s="46" t="s">
        <v>25</v>
      </c>
      <c r="B12" s="69">
        <v>18</v>
      </c>
      <c r="C12" s="70">
        <f t="shared" si="0"/>
        <v>0.022058823529411766</v>
      </c>
      <c r="D12" s="69">
        <v>20</v>
      </c>
      <c r="E12" s="70">
        <f t="shared" si="1"/>
        <v>0.028901734104046242</v>
      </c>
      <c r="F12" s="69">
        <v>20</v>
      </c>
      <c r="G12" s="70">
        <f t="shared" si="2"/>
        <v>0.02554278416347382</v>
      </c>
      <c r="H12" s="69">
        <v>15</v>
      </c>
      <c r="I12" s="70">
        <f t="shared" si="3"/>
        <v>0.02145922746781116</v>
      </c>
      <c r="J12" s="69">
        <v>10</v>
      </c>
      <c r="K12" s="70">
        <f t="shared" si="4"/>
        <v>0.014792899408284023</v>
      </c>
      <c r="L12" s="69">
        <v>0</v>
      </c>
      <c r="M12" s="70">
        <f t="shared" si="5"/>
        <v>0</v>
      </c>
      <c r="N12" s="69">
        <f t="shared" si="6"/>
        <v>83</v>
      </c>
      <c r="O12" s="70">
        <f t="shared" si="7"/>
        <v>0.0213697219361483</v>
      </c>
      <c r="P12" s="143">
        <v>167</v>
      </c>
      <c r="Q12" s="144">
        <f t="shared" si="8"/>
        <v>0.04253693326541009</v>
      </c>
    </row>
    <row r="13" spans="1:17" ht="60.75" customHeight="1" thickBot="1">
      <c r="A13" s="46" t="s">
        <v>41</v>
      </c>
      <c r="B13" s="69">
        <v>31</v>
      </c>
      <c r="C13" s="70">
        <f t="shared" si="0"/>
        <v>0.03799019607843137</v>
      </c>
      <c r="D13" s="69">
        <v>7</v>
      </c>
      <c r="E13" s="70">
        <f t="shared" si="1"/>
        <v>0.010115606936416185</v>
      </c>
      <c r="F13" s="69">
        <v>20</v>
      </c>
      <c r="G13" s="70">
        <f t="shared" si="2"/>
        <v>0.02554278416347382</v>
      </c>
      <c r="H13" s="69">
        <v>10</v>
      </c>
      <c r="I13" s="70">
        <f t="shared" si="3"/>
        <v>0.01430615164520744</v>
      </c>
      <c r="J13" s="69">
        <v>9</v>
      </c>
      <c r="K13" s="70">
        <f t="shared" si="4"/>
        <v>0.013313609467455622</v>
      </c>
      <c r="L13" s="69">
        <v>7</v>
      </c>
      <c r="M13" s="70">
        <f t="shared" si="5"/>
        <v>0.03211009174311927</v>
      </c>
      <c r="N13" s="69">
        <f t="shared" si="6"/>
        <v>84</v>
      </c>
      <c r="O13" s="70">
        <f t="shared" si="7"/>
        <v>0.021627188465499485</v>
      </c>
      <c r="P13" s="143"/>
      <c r="Q13" s="144">
        <f t="shared" si="8"/>
        <v>0</v>
      </c>
    </row>
    <row r="14" spans="1:17" ht="48" customHeight="1" thickBot="1">
      <c r="A14" s="46" t="s">
        <v>26</v>
      </c>
      <c r="B14" s="69">
        <v>1</v>
      </c>
      <c r="C14" s="70">
        <f t="shared" si="0"/>
        <v>0.0012254901960784314</v>
      </c>
      <c r="D14" s="69">
        <v>5</v>
      </c>
      <c r="E14" s="70">
        <f t="shared" si="1"/>
        <v>0.0072254335260115606</v>
      </c>
      <c r="F14" s="69">
        <v>4</v>
      </c>
      <c r="G14" s="70">
        <f t="shared" si="2"/>
        <v>0.005108556832694764</v>
      </c>
      <c r="H14" s="69">
        <v>1</v>
      </c>
      <c r="I14" s="70">
        <f t="shared" si="3"/>
        <v>0.001430615164520744</v>
      </c>
      <c r="J14" s="69">
        <v>2</v>
      </c>
      <c r="K14" s="70">
        <f t="shared" si="4"/>
        <v>0.0029585798816568047</v>
      </c>
      <c r="L14" s="69">
        <v>1</v>
      </c>
      <c r="M14" s="70">
        <f t="shared" si="5"/>
        <v>0.0045871559633027525</v>
      </c>
      <c r="N14" s="69">
        <f t="shared" si="6"/>
        <v>14</v>
      </c>
      <c r="O14" s="70">
        <f t="shared" si="7"/>
        <v>0.003604531410916581</v>
      </c>
      <c r="P14" s="143"/>
      <c r="Q14" s="144">
        <f t="shared" si="8"/>
        <v>0</v>
      </c>
    </row>
    <row r="15" spans="1:17" ht="26.25" customHeight="1" thickBot="1">
      <c r="A15" s="46" t="s">
        <v>27</v>
      </c>
      <c r="B15" s="69">
        <v>3</v>
      </c>
      <c r="C15" s="70">
        <f t="shared" si="0"/>
        <v>0.003676470588235294</v>
      </c>
      <c r="D15" s="69">
        <v>2</v>
      </c>
      <c r="E15" s="70">
        <f t="shared" si="1"/>
        <v>0.002890173410404624</v>
      </c>
      <c r="F15" s="69">
        <v>3</v>
      </c>
      <c r="G15" s="70">
        <f t="shared" si="2"/>
        <v>0.0038314176245210726</v>
      </c>
      <c r="H15" s="69">
        <v>1</v>
      </c>
      <c r="I15" s="70">
        <f t="shared" si="3"/>
        <v>0.001430615164520744</v>
      </c>
      <c r="J15" s="69">
        <v>1</v>
      </c>
      <c r="K15" s="70">
        <f t="shared" si="4"/>
        <v>0.0014792899408284023</v>
      </c>
      <c r="L15" s="69">
        <v>1</v>
      </c>
      <c r="M15" s="70">
        <f t="shared" si="5"/>
        <v>0.0045871559633027525</v>
      </c>
      <c r="N15" s="69">
        <f t="shared" si="6"/>
        <v>11</v>
      </c>
      <c r="O15" s="70">
        <f t="shared" si="7"/>
        <v>0.0028321318228630276</v>
      </c>
      <c r="P15" s="143"/>
      <c r="Q15" s="144">
        <f t="shared" si="8"/>
        <v>0</v>
      </c>
    </row>
    <row r="16" spans="1:17" ht="25.5" customHeight="1" thickBot="1">
      <c r="A16" s="46" t="s">
        <v>28</v>
      </c>
      <c r="B16" s="69">
        <v>10</v>
      </c>
      <c r="C16" s="70">
        <f t="shared" si="0"/>
        <v>0.012254901960784314</v>
      </c>
      <c r="D16" s="69">
        <v>3</v>
      </c>
      <c r="E16" s="70">
        <f t="shared" si="1"/>
        <v>0.004335260115606936</v>
      </c>
      <c r="F16" s="69">
        <v>4</v>
      </c>
      <c r="G16" s="70">
        <f t="shared" si="2"/>
        <v>0.005108556832694764</v>
      </c>
      <c r="H16" s="69">
        <v>2</v>
      </c>
      <c r="I16" s="70">
        <f t="shared" si="3"/>
        <v>0.002861230329041488</v>
      </c>
      <c r="J16" s="69">
        <v>7</v>
      </c>
      <c r="K16" s="70">
        <f t="shared" si="4"/>
        <v>0.010355029585798817</v>
      </c>
      <c r="L16" s="69">
        <v>2</v>
      </c>
      <c r="M16" s="70">
        <f t="shared" si="5"/>
        <v>0.009174311926605505</v>
      </c>
      <c r="N16" s="69">
        <f t="shared" si="6"/>
        <v>28</v>
      </c>
      <c r="O16" s="70">
        <f t="shared" si="7"/>
        <v>0.007209062821833162</v>
      </c>
      <c r="P16" s="143"/>
      <c r="Q16" s="144">
        <f t="shared" si="8"/>
        <v>0</v>
      </c>
    </row>
    <row r="17" spans="1:17" ht="24.75" customHeight="1" thickBot="1">
      <c r="A17" s="46" t="s">
        <v>29</v>
      </c>
      <c r="B17" s="69">
        <v>313</v>
      </c>
      <c r="C17" s="70">
        <f t="shared" si="0"/>
        <v>0.38357843137254904</v>
      </c>
      <c r="D17" s="69">
        <v>207</v>
      </c>
      <c r="E17" s="70">
        <f t="shared" si="1"/>
        <v>0.2991329479768786</v>
      </c>
      <c r="F17" s="69">
        <v>131</v>
      </c>
      <c r="G17" s="70">
        <f t="shared" si="2"/>
        <v>0.1673052362707535</v>
      </c>
      <c r="H17" s="69">
        <v>149</v>
      </c>
      <c r="I17" s="70">
        <f t="shared" si="3"/>
        <v>0.21316165951359084</v>
      </c>
      <c r="J17" s="69">
        <v>172</v>
      </c>
      <c r="K17" s="70">
        <f t="shared" si="4"/>
        <v>0.25443786982248523</v>
      </c>
      <c r="L17" s="69">
        <v>62</v>
      </c>
      <c r="M17" s="70">
        <f t="shared" si="5"/>
        <v>0.28440366972477066</v>
      </c>
      <c r="N17" s="69">
        <f t="shared" si="6"/>
        <v>1034</v>
      </c>
      <c r="O17" s="70">
        <f t="shared" si="7"/>
        <v>0.2662203913491246</v>
      </c>
      <c r="P17" s="143">
        <v>786</v>
      </c>
      <c r="Q17" s="144">
        <f t="shared" si="8"/>
        <v>0.20020376974019358</v>
      </c>
    </row>
    <row r="18" spans="1:17" ht="36" customHeight="1" thickBot="1">
      <c r="A18" s="46" t="s">
        <v>30</v>
      </c>
      <c r="B18" s="69">
        <v>28</v>
      </c>
      <c r="C18" s="70">
        <f t="shared" si="0"/>
        <v>0.03431372549019608</v>
      </c>
      <c r="D18" s="69">
        <v>10</v>
      </c>
      <c r="E18" s="70">
        <f t="shared" si="1"/>
        <v>0.014450867052023121</v>
      </c>
      <c r="F18" s="69">
        <v>21</v>
      </c>
      <c r="G18" s="70">
        <f t="shared" si="2"/>
        <v>0.02681992337164751</v>
      </c>
      <c r="H18" s="69">
        <v>15</v>
      </c>
      <c r="I18" s="70">
        <f t="shared" si="3"/>
        <v>0.02145922746781116</v>
      </c>
      <c r="J18" s="69">
        <v>23</v>
      </c>
      <c r="K18" s="70">
        <f t="shared" si="4"/>
        <v>0.034023668639053255</v>
      </c>
      <c r="L18" s="69">
        <v>13</v>
      </c>
      <c r="M18" s="70">
        <f t="shared" si="5"/>
        <v>0.05963302752293578</v>
      </c>
      <c r="N18" s="69">
        <f t="shared" si="6"/>
        <v>110</v>
      </c>
      <c r="O18" s="70">
        <f t="shared" si="7"/>
        <v>0.02832131822863028</v>
      </c>
      <c r="P18" s="143">
        <v>89</v>
      </c>
      <c r="Q18" s="144">
        <f t="shared" si="8"/>
        <v>0.022669383596535916</v>
      </c>
    </row>
    <row r="19" spans="1:26" s="45" customFormat="1" ht="13.5" thickBot="1">
      <c r="A19" s="142"/>
      <c r="B19" s="196" t="s">
        <v>0</v>
      </c>
      <c r="C19" s="196"/>
      <c r="D19" s="196" t="s">
        <v>1</v>
      </c>
      <c r="E19" s="196"/>
      <c r="F19" s="196" t="s">
        <v>2</v>
      </c>
      <c r="G19" s="196"/>
      <c r="H19" s="196" t="s">
        <v>3</v>
      </c>
      <c r="I19" s="196"/>
      <c r="J19" s="196" t="s">
        <v>4</v>
      </c>
      <c r="K19" s="196"/>
      <c r="L19" s="196" t="s">
        <v>5</v>
      </c>
      <c r="M19" s="196"/>
      <c r="N19" s="197" t="s">
        <v>7</v>
      </c>
      <c r="O19" s="197"/>
      <c r="P19" s="198"/>
      <c r="Q19" s="198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3.5" thickBot="1">
      <c r="A20" s="147"/>
      <c r="B20" s="12" t="s">
        <v>6</v>
      </c>
      <c r="C20" s="9" t="s">
        <v>14</v>
      </c>
      <c r="D20" s="12" t="s">
        <v>6</v>
      </c>
      <c r="E20" s="9" t="s">
        <v>14</v>
      </c>
      <c r="F20" s="12" t="s">
        <v>6</v>
      </c>
      <c r="G20" s="9" t="s">
        <v>14</v>
      </c>
      <c r="H20" s="12" t="s">
        <v>6</v>
      </c>
      <c r="I20" s="9" t="s">
        <v>14</v>
      </c>
      <c r="J20" s="12" t="s">
        <v>6</v>
      </c>
      <c r="K20" s="9" t="s">
        <v>14</v>
      </c>
      <c r="L20" s="12" t="s">
        <v>6</v>
      </c>
      <c r="M20" s="9" t="s">
        <v>14</v>
      </c>
      <c r="N20" s="18">
        <v>2001</v>
      </c>
      <c r="O20" s="9" t="s">
        <v>14</v>
      </c>
      <c r="P20" s="61">
        <v>1996</v>
      </c>
      <c r="Q20" s="64" t="s">
        <v>14</v>
      </c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3.5" thickBot="1">
      <c r="A21" s="148" t="s">
        <v>8</v>
      </c>
      <c r="B21" s="69">
        <f>SUM(B4,B5,B6,B7,B8,B9,B10,B11,B12,B13,B14,B15,B16,B17,B18)</f>
        <v>816</v>
      </c>
      <c r="C21" s="70">
        <f>(B21/$B$25)</f>
        <v>0.9357798165137615</v>
      </c>
      <c r="D21" s="69">
        <f>SUM(D4,D5,D6,D7,D8,D9,D10,D11,D12,D13,D14,D15,D16,D17,D18)</f>
        <v>692</v>
      </c>
      <c r="E21" s="70">
        <f>(D21/$D$25)</f>
        <v>0.9466484268125855</v>
      </c>
      <c r="F21" s="69">
        <f>SUM(F4,F5,F6,F7,F8,F9,F10,F11,F12,F13,F14,F15,F16,F17,F18)</f>
        <v>783</v>
      </c>
      <c r="G21" s="70">
        <f>(F21/$F$25)</f>
        <v>0.9343675417661098</v>
      </c>
      <c r="H21" s="69">
        <f>SUM(H4,H5,H6,H7,H8,H9,H10,H11,H12,H13,H14,H15,H16,H17,H18)</f>
        <v>699</v>
      </c>
      <c r="I21" s="70">
        <f>(H21/$H$25)</f>
        <v>0.9445945945945946</v>
      </c>
      <c r="J21" s="69">
        <f>SUM(J4,J5,J6,J7,J8,J9,J10,J11,J12,J13,J14,J15,J16,J17,J18)</f>
        <v>676</v>
      </c>
      <c r="K21" s="70">
        <f>(J21/$J$25)</f>
        <v>0.9534555712270804</v>
      </c>
      <c r="L21" s="69">
        <f>SUM(L4,L5,L6,L7,L8,L9,L10,L11,L12,L13,L14,L15,L16,L17,L18)</f>
        <v>218</v>
      </c>
      <c r="M21" s="70">
        <f>(L21/$L$25)</f>
        <v>0.9478260869565217</v>
      </c>
      <c r="N21" s="69">
        <f>SUM(B21,D21,F21,H21,J21,L21)</f>
        <v>3884</v>
      </c>
      <c r="O21" s="70">
        <f>(N21/$N$25)</f>
        <v>0.9427184466019417</v>
      </c>
      <c r="P21" s="143">
        <v>3926</v>
      </c>
      <c r="Q21" s="144">
        <f>(P21/$P$25)</f>
        <v>0.9358760429082241</v>
      </c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3.5" thickBot="1">
      <c r="A22" s="148" t="s">
        <v>9</v>
      </c>
      <c r="B22" s="69">
        <v>22</v>
      </c>
      <c r="C22" s="70">
        <f>(B22/$B$25)</f>
        <v>0.02522935779816514</v>
      </c>
      <c r="D22" s="69">
        <v>17</v>
      </c>
      <c r="E22" s="70">
        <f>(D22/$D$25)</f>
        <v>0.023255813953488372</v>
      </c>
      <c r="F22" s="69">
        <v>33</v>
      </c>
      <c r="G22" s="70">
        <f>(F22/$F$25)</f>
        <v>0.03937947494033413</v>
      </c>
      <c r="H22" s="69">
        <v>16</v>
      </c>
      <c r="I22" s="70">
        <f>(H22/$H$25)</f>
        <v>0.021621621621621623</v>
      </c>
      <c r="J22" s="69">
        <v>15</v>
      </c>
      <c r="K22" s="70">
        <f>(J22/$J$25)</f>
        <v>0.021156558533145273</v>
      </c>
      <c r="L22" s="69">
        <v>6</v>
      </c>
      <c r="M22" s="70">
        <f>(L22/$L$25)</f>
        <v>0.02608695652173913</v>
      </c>
      <c r="N22" s="69">
        <f>SUM(B22,D22,F22,H22,J22,L22)</f>
        <v>109</v>
      </c>
      <c r="O22" s="70">
        <f>(N22/$N$25)</f>
        <v>0.026456310679611652</v>
      </c>
      <c r="P22" s="143">
        <v>91</v>
      </c>
      <c r="Q22" s="144">
        <f>(P22/$P$25)</f>
        <v>0.02169249106078665</v>
      </c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3.5" thickBot="1">
      <c r="A23" s="148" t="s">
        <v>10</v>
      </c>
      <c r="B23" s="69">
        <v>34</v>
      </c>
      <c r="C23" s="70">
        <f>(B23/$B$25)</f>
        <v>0.0389908256880734</v>
      </c>
      <c r="D23" s="69">
        <v>22</v>
      </c>
      <c r="E23" s="70">
        <f>(D23/$D$25)</f>
        <v>0.030095759233926128</v>
      </c>
      <c r="F23" s="69">
        <v>22</v>
      </c>
      <c r="G23" s="70">
        <f>(F23/$F$25)</f>
        <v>0.026252983293556086</v>
      </c>
      <c r="H23" s="69">
        <v>25</v>
      </c>
      <c r="I23" s="70">
        <f>(H23/$H$25)</f>
        <v>0.033783783783783786</v>
      </c>
      <c r="J23" s="69">
        <v>18</v>
      </c>
      <c r="K23" s="70">
        <f>(J23/$J$25)</f>
        <v>0.02538787023977433</v>
      </c>
      <c r="L23" s="69">
        <v>6</v>
      </c>
      <c r="M23" s="70">
        <f>(L23/$L$25)</f>
        <v>0.02608695652173913</v>
      </c>
      <c r="N23" s="69"/>
      <c r="O23" s="70">
        <f>(N23/$N$25)</f>
        <v>0</v>
      </c>
      <c r="P23" s="143">
        <v>178</v>
      </c>
      <c r="Q23" s="144">
        <f>(P23/$P$25)</f>
        <v>0.042431466030989275</v>
      </c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3.5" thickBot="1">
      <c r="A24" s="148" t="s">
        <v>11</v>
      </c>
      <c r="B24" s="69">
        <v>0</v>
      </c>
      <c r="C24" s="70">
        <f>(B24/$B$25)</f>
        <v>0</v>
      </c>
      <c r="D24" s="69">
        <v>0</v>
      </c>
      <c r="E24" s="70">
        <f>(D24/$D$25)</f>
        <v>0</v>
      </c>
      <c r="F24" s="69">
        <v>0</v>
      </c>
      <c r="G24" s="70">
        <f>(F24/$F$25)</f>
        <v>0</v>
      </c>
      <c r="H24" s="69">
        <v>0</v>
      </c>
      <c r="I24" s="70">
        <f>(H24/$H$25)</f>
        <v>0</v>
      </c>
      <c r="J24" s="69">
        <v>0</v>
      </c>
      <c r="K24" s="70">
        <f>(J24/$J$25)</f>
        <v>0</v>
      </c>
      <c r="L24" s="69">
        <v>0</v>
      </c>
      <c r="M24" s="70">
        <f>(L24/$L$25)</f>
        <v>0</v>
      </c>
      <c r="N24" s="69">
        <f>SUM(B24,D24,F24,H24,J24,L24)</f>
        <v>0</v>
      </c>
      <c r="O24" s="70">
        <f>(N24/$N$25)</f>
        <v>0</v>
      </c>
      <c r="P24" s="143">
        <v>0</v>
      </c>
      <c r="Q24" s="144">
        <f>(P24/$P$25)</f>
        <v>0</v>
      </c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3.5" thickBot="1">
      <c r="A25" s="148" t="s">
        <v>12</v>
      </c>
      <c r="B25" s="69">
        <v>872</v>
      </c>
      <c r="C25" s="70">
        <f>SUM(C21:C24)</f>
        <v>1</v>
      </c>
      <c r="D25" s="69">
        <v>731</v>
      </c>
      <c r="E25" s="70">
        <f aca="true" t="shared" si="9" ref="E25:M25">SUM(E21:E24)</f>
        <v>1</v>
      </c>
      <c r="F25" s="69">
        <v>838</v>
      </c>
      <c r="G25" s="70">
        <f t="shared" si="9"/>
        <v>1</v>
      </c>
      <c r="H25" s="69">
        <v>740</v>
      </c>
      <c r="I25" s="70">
        <f t="shared" si="9"/>
        <v>1</v>
      </c>
      <c r="J25" s="69">
        <v>709</v>
      </c>
      <c r="K25" s="70">
        <f t="shared" si="9"/>
        <v>0.9999999999999999</v>
      </c>
      <c r="L25" s="69">
        <v>230</v>
      </c>
      <c r="M25" s="70">
        <f t="shared" si="9"/>
        <v>0.9999999999999999</v>
      </c>
      <c r="N25" s="69">
        <f>SUM(B25,D25,F25,H25,J25,L25)</f>
        <v>4120</v>
      </c>
      <c r="O25" s="70">
        <f>SUM(O21:O24)</f>
        <v>0.9691747572815533</v>
      </c>
      <c r="P25" s="143">
        <v>4195</v>
      </c>
      <c r="Q25" s="144">
        <f>SUM(Q21:Q24)</f>
        <v>1</v>
      </c>
      <c r="R25" s="55"/>
      <c r="S25" s="55"/>
      <c r="T25" s="55"/>
      <c r="U25" s="55"/>
      <c r="V25" s="55"/>
      <c r="W25" s="55"/>
      <c r="X25" s="55"/>
      <c r="Y25" s="55"/>
      <c r="Z25" s="55"/>
    </row>
    <row r="26" spans="1:26" s="45" customFormat="1" ht="13.5" thickBot="1">
      <c r="A26" s="142"/>
      <c r="B26" s="196" t="s">
        <v>0</v>
      </c>
      <c r="C26" s="196"/>
      <c r="D26" s="196" t="s">
        <v>1</v>
      </c>
      <c r="E26" s="196"/>
      <c r="F26" s="196" t="s">
        <v>2</v>
      </c>
      <c r="G26" s="196"/>
      <c r="H26" s="196" t="s">
        <v>3</v>
      </c>
      <c r="I26" s="196"/>
      <c r="J26" s="196" t="s">
        <v>4</v>
      </c>
      <c r="K26" s="196"/>
      <c r="L26" s="196" t="s">
        <v>5</v>
      </c>
      <c r="M26" s="196"/>
      <c r="N26" s="197" t="s">
        <v>7</v>
      </c>
      <c r="O26" s="197"/>
      <c r="P26" s="198"/>
      <c r="Q26" s="198"/>
      <c r="R26" s="55"/>
      <c r="S26" s="55"/>
      <c r="T26" s="55"/>
      <c r="U26" s="55"/>
      <c r="V26" s="55"/>
      <c r="W26" s="55"/>
      <c r="X26" s="55"/>
      <c r="Y26" s="55"/>
      <c r="Z26" s="55"/>
    </row>
    <row r="27" spans="1:17" ht="39" customHeight="1" thickBot="1">
      <c r="A27" s="147"/>
      <c r="B27" s="12" t="s">
        <v>6</v>
      </c>
      <c r="C27" s="11" t="s">
        <v>15</v>
      </c>
      <c r="D27" s="12" t="s">
        <v>6</v>
      </c>
      <c r="E27" s="11" t="s">
        <v>15</v>
      </c>
      <c r="F27" s="12" t="s">
        <v>6</v>
      </c>
      <c r="G27" s="11" t="s">
        <v>15</v>
      </c>
      <c r="H27" s="12" t="s">
        <v>6</v>
      </c>
      <c r="I27" s="11" t="s">
        <v>15</v>
      </c>
      <c r="J27" s="12" t="s">
        <v>6</v>
      </c>
      <c r="K27" s="11" t="s">
        <v>15</v>
      </c>
      <c r="L27" s="12" t="s">
        <v>6</v>
      </c>
      <c r="M27" s="11" t="s">
        <v>15</v>
      </c>
      <c r="N27" s="18">
        <v>2001</v>
      </c>
      <c r="O27" s="11" t="s">
        <v>15</v>
      </c>
      <c r="P27" s="61">
        <v>1996</v>
      </c>
      <c r="Q27" s="63" t="s">
        <v>15</v>
      </c>
    </row>
    <row r="28" spans="1:17" ht="13.5" thickBot="1">
      <c r="A28" s="148" t="str">
        <f>A25</f>
        <v>VOTANTI</v>
      </c>
      <c r="B28" s="72">
        <v>872</v>
      </c>
      <c r="C28" s="73">
        <f>(B28/$B$29)</f>
        <v>0.8616600790513834</v>
      </c>
      <c r="D28" s="72">
        <v>731</v>
      </c>
      <c r="E28" s="73">
        <f>(D28/$D$29)</f>
        <v>0.922979797979798</v>
      </c>
      <c r="F28" s="72">
        <v>838</v>
      </c>
      <c r="G28" s="73">
        <f>(F28/$F$29)</f>
        <v>0.8981779206859593</v>
      </c>
      <c r="H28" s="72">
        <v>740</v>
      </c>
      <c r="I28" s="73">
        <f>(H28/$H$29)</f>
        <v>0.8991494532199271</v>
      </c>
      <c r="J28" s="72">
        <v>709</v>
      </c>
      <c r="K28" s="73">
        <f>(J28/$J$29)</f>
        <v>0.8470728793309439</v>
      </c>
      <c r="L28" s="72">
        <v>230</v>
      </c>
      <c r="M28" s="73">
        <f>(L28/$L$29)</f>
        <v>0.7033639143730887</v>
      </c>
      <c r="N28" s="72">
        <f>SUM(B28,D28,F28,H28,J28,L28)</f>
        <v>4120</v>
      </c>
      <c r="O28" s="73">
        <f>N28/$N$29</f>
        <v>0.8721422523285352</v>
      </c>
      <c r="P28" s="98">
        <v>4195</v>
      </c>
      <c r="Q28" s="149">
        <f>(P28/$P$29)</f>
        <v>0.8963675213675214</v>
      </c>
    </row>
    <row r="29" spans="1:17" ht="22.5" customHeight="1" thickBot="1">
      <c r="A29" s="148" t="s">
        <v>13</v>
      </c>
      <c r="B29" s="69">
        <v>1012</v>
      </c>
      <c r="C29" s="70">
        <v>1</v>
      </c>
      <c r="D29" s="69">
        <v>792</v>
      </c>
      <c r="E29" s="70">
        <v>1</v>
      </c>
      <c r="F29" s="69">
        <v>933</v>
      </c>
      <c r="G29" s="70">
        <v>1</v>
      </c>
      <c r="H29" s="69">
        <v>823</v>
      </c>
      <c r="I29" s="70">
        <v>1</v>
      </c>
      <c r="J29" s="69">
        <v>837</v>
      </c>
      <c r="K29" s="70">
        <v>1</v>
      </c>
      <c r="L29" s="69">
        <v>327</v>
      </c>
      <c r="M29" s="70">
        <v>1</v>
      </c>
      <c r="N29" s="69">
        <f>SUM(B29,D29,F29,H29,J29,L29)</f>
        <v>4724</v>
      </c>
      <c r="O29" s="70">
        <v>1</v>
      </c>
      <c r="P29" s="143">
        <v>4680</v>
      </c>
      <c r="Q29" s="144">
        <v>1</v>
      </c>
    </row>
    <row r="30" spans="1:17" s="59" customFormat="1" ht="21" customHeight="1" thickBot="1" thickTop="1">
      <c r="A30" s="150" t="s">
        <v>42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>
        <v>132</v>
      </c>
      <c r="Q30" s="153"/>
    </row>
    <row r="31" spans="1:17" ht="21.75" customHeight="1" thickBot="1">
      <c r="A31" s="150" t="s">
        <v>45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>
        <v>169</v>
      </c>
      <c r="Q31" s="155"/>
    </row>
    <row r="32" spans="1:17" s="60" customFormat="1" ht="21" customHeight="1" thickBot="1">
      <c r="A32" s="150" t="s">
        <v>44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2">
        <v>7</v>
      </c>
      <c r="Q32" s="157"/>
    </row>
    <row r="33" spans="1:17" s="60" customFormat="1" ht="16.5" customHeight="1" thickBot="1">
      <c r="A33" s="150" t="s">
        <v>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2">
        <v>21</v>
      </c>
      <c r="Q33" s="157"/>
    </row>
    <row r="34" spans="1:17" s="60" customFormat="1" ht="19.5" customHeight="1" thickBot="1">
      <c r="A34" s="150" t="s">
        <v>43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2">
        <v>126</v>
      </c>
      <c r="Q34" s="157"/>
    </row>
  </sheetData>
  <mergeCells count="22">
    <mergeCell ref="J19:K19"/>
    <mergeCell ref="L19:M19"/>
    <mergeCell ref="N19:Q19"/>
    <mergeCell ref="B26:C26"/>
    <mergeCell ref="D26:E26"/>
    <mergeCell ref="F26:G26"/>
    <mergeCell ref="H26:I26"/>
    <mergeCell ref="J26:K26"/>
    <mergeCell ref="L26:M26"/>
    <mergeCell ref="N26:Q26"/>
    <mergeCell ref="B19:C19"/>
    <mergeCell ref="D19:E19"/>
    <mergeCell ref="F19:G19"/>
    <mergeCell ref="H19:I19"/>
    <mergeCell ref="A1:Q1"/>
    <mergeCell ref="B2:C2"/>
    <mergeCell ref="D2:E2"/>
    <mergeCell ref="F2:G2"/>
    <mergeCell ref="H2:I2"/>
    <mergeCell ref="J2:K2"/>
    <mergeCell ref="L2:M2"/>
    <mergeCell ref="N2:Q2"/>
  </mergeCells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68"/>
  <sheetViews>
    <sheetView tabSelected="1" workbookViewId="0" topLeftCell="E5">
      <selection activeCell="T4" sqref="T4"/>
    </sheetView>
  </sheetViews>
  <sheetFormatPr defaultColWidth="9.140625" defaultRowHeight="12.75"/>
  <cols>
    <col min="1" max="1" width="19.57421875" style="54" customWidth="1"/>
    <col min="2" max="2" width="6.7109375" style="16" customWidth="1"/>
    <col min="3" max="3" width="8.7109375" style="2" customWidth="1"/>
    <col min="4" max="4" width="6.7109375" style="84" customWidth="1"/>
    <col min="5" max="5" width="8.7109375" style="2" customWidth="1"/>
    <col min="6" max="6" width="6.7109375" style="103" customWidth="1"/>
    <col min="7" max="7" width="8.7109375" style="2" customWidth="1"/>
    <col min="8" max="8" width="6.7109375" style="16" customWidth="1"/>
    <col min="9" max="9" width="8.140625" style="92" customWidth="1"/>
    <col min="10" max="10" width="6.7109375" style="127" customWidth="1"/>
    <col min="11" max="11" width="8.7109375" style="92" customWidth="1"/>
    <col min="12" max="12" width="6.7109375" style="104" customWidth="1"/>
    <col min="13" max="13" width="8.140625" style="92" customWidth="1"/>
    <col min="14" max="14" width="6.7109375" style="84" customWidth="1"/>
    <col min="15" max="15" width="8.7109375" style="92" customWidth="1"/>
    <col min="16" max="16" width="5.7109375" style="99" customWidth="1"/>
    <col min="17" max="17" width="8.140625" style="2" customWidth="1"/>
  </cols>
  <sheetData>
    <row r="1" spans="1:40" s="47" customFormat="1" ht="31.5" customHeight="1" thickBot="1">
      <c r="A1" s="171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41" customFormat="1" ht="47.25" customHeight="1" thickBot="1">
      <c r="A2" s="48"/>
      <c r="B2" s="201" t="s">
        <v>0</v>
      </c>
      <c r="C2" s="202"/>
      <c r="D2" s="209" t="s">
        <v>1</v>
      </c>
      <c r="E2" s="210"/>
      <c r="F2" s="201" t="s">
        <v>2</v>
      </c>
      <c r="G2" s="202"/>
      <c r="H2" s="209" t="s">
        <v>3</v>
      </c>
      <c r="I2" s="210"/>
      <c r="J2" s="201" t="s">
        <v>4</v>
      </c>
      <c r="K2" s="202"/>
      <c r="L2" s="199" t="s">
        <v>5</v>
      </c>
      <c r="M2" s="196"/>
      <c r="N2" s="205" t="s">
        <v>7</v>
      </c>
      <c r="O2" s="206"/>
      <c r="P2" s="207"/>
      <c r="Q2" s="20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0" customFormat="1" ht="31.5" customHeight="1" thickBot="1">
      <c r="A3" s="49"/>
      <c r="B3" s="12" t="s">
        <v>6</v>
      </c>
      <c r="C3" s="75" t="s">
        <v>16</v>
      </c>
      <c r="D3" s="12" t="s">
        <v>6</v>
      </c>
      <c r="E3" s="93" t="s">
        <v>16</v>
      </c>
      <c r="F3" s="100" t="s">
        <v>6</v>
      </c>
      <c r="G3" s="79" t="s">
        <v>16</v>
      </c>
      <c r="H3" s="20" t="s">
        <v>6</v>
      </c>
      <c r="I3" s="11" t="s">
        <v>16</v>
      </c>
      <c r="J3" s="19" t="s">
        <v>6</v>
      </c>
      <c r="K3" s="11" t="s">
        <v>16</v>
      </c>
      <c r="L3" s="89" t="s">
        <v>6</v>
      </c>
      <c r="M3" s="11" t="s">
        <v>16</v>
      </c>
      <c r="N3" s="18">
        <v>2001</v>
      </c>
      <c r="O3" s="11" t="s">
        <v>16</v>
      </c>
      <c r="P3" s="25">
        <v>1999</v>
      </c>
      <c r="Q3" s="79" t="s">
        <v>16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4" customFormat="1" ht="55.5" customHeight="1" thickBot="1">
      <c r="A4" s="42" t="s">
        <v>33</v>
      </c>
      <c r="B4" s="13">
        <v>36</v>
      </c>
      <c r="C4" s="26">
        <f aca="true" t="shared" si="0" ref="C4:C11">(B4/$B$14)</f>
        <v>0.046753246753246755</v>
      </c>
      <c r="D4" s="69">
        <v>11</v>
      </c>
      <c r="E4" s="94">
        <f aca="true" t="shared" si="1" ref="E4:E11">(D4/$D$14)</f>
        <v>0.0171875</v>
      </c>
      <c r="F4" s="101">
        <v>15</v>
      </c>
      <c r="G4" s="80">
        <f aca="true" t="shared" si="2" ref="G4:G11">(F4/$F$14)</f>
        <v>0.020718232044198894</v>
      </c>
      <c r="H4" s="85">
        <v>25</v>
      </c>
      <c r="I4" s="70">
        <f aca="true" t="shared" si="3" ref="I4:I11">(H4/$H$14)</f>
        <v>0.03930817610062893</v>
      </c>
      <c r="J4" s="123">
        <v>20</v>
      </c>
      <c r="K4" s="70">
        <f aca="true" t="shared" si="4" ref="K4:K11">(J4/$J$14)</f>
        <v>0.03189792663476874</v>
      </c>
      <c r="L4" s="90">
        <v>5</v>
      </c>
      <c r="M4" s="70">
        <f aca="true" t="shared" si="5" ref="M4:M11">(L4/$L$14)</f>
        <v>0.02512562814070352</v>
      </c>
      <c r="N4" s="69">
        <f aca="true" t="shared" si="6" ref="N4:N11">SUM(B4,D4,F4,H4,J4,L4)</f>
        <v>112</v>
      </c>
      <c r="O4" s="70">
        <f aca="true" t="shared" si="7" ref="O4:O11">(N4/$N$14)</f>
        <v>0.03114571746384872</v>
      </c>
      <c r="P4" s="71"/>
      <c r="Q4" s="80">
        <f aca="true" t="shared" si="8" ref="Q4:Q11">(P4/$P$14)</f>
        <v>0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4" customFormat="1" ht="51.75" customHeight="1" thickBot="1">
      <c r="A5" s="42" t="s">
        <v>34</v>
      </c>
      <c r="B5" s="14">
        <v>8</v>
      </c>
      <c r="C5" s="31">
        <f t="shared" si="0"/>
        <v>0.01038961038961039</v>
      </c>
      <c r="D5" s="69">
        <v>1</v>
      </c>
      <c r="E5" s="95">
        <f t="shared" si="1"/>
        <v>0.0015625</v>
      </c>
      <c r="F5" s="101">
        <v>3</v>
      </c>
      <c r="G5" s="81">
        <f t="shared" si="2"/>
        <v>0.004143646408839779</v>
      </c>
      <c r="H5" s="86">
        <v>6</v>
      </c>
      <c r="I5" s="70">
        <f t="shared" si="3"/>
        <v>0.009433962264150943</v>
      </c>
      <c r="J5" s="123">
        <v>6</v>
      </c>
      <c r="K5" s="70">
        <f t="shared" si="4"/>
        <v>0.009569377990430622</v>
      </c>
      <c r="L5" s="90">
        <v>1</v>
      </c>
      <c r="M5" s="70">
        <f t="shared" si="5"/>
        <v>0.005025125628140704</v>
      </c>
      <c r="N5" s="69">
        <f t="shared" si="6"/>
        <v>25</v>
      </c>
      <c r="O5" s="70">
        <f t="shared" si="7"/>
        <v>0.006952169076751946</v>
      </c>
      <c r="P5" s="98"/>
      <c r="Q5" s="81">
        <f t="shared" si="8"/>
        <v>0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4" customFormat="1" ht="51" customHeight="1" thickBot="1">
      <c r="A6" s="43" t="s">
        <v>35</v>
      </c>
      <c r="B6" s="35">
        <v>22</v>
      </c>
      <c r="C6" s="76">
        <f t="shared" si="0"/>
        <v>0.02857142857142857</v>
      </c>
      <c r="D6" s="69">
        <v>8</v>
      </c>
      <c r="E6" s="40">
        <f t="shared" si="1"/>
        <v>0.0125</v>
      </c>
      <c r="F6" s="101">
        <v>11</v>
      </c>
      <c r="G6" s="39">
        <f t="shared" si="2"/>
        <v>0.015193370165745856</v>
      </c>
      <c r="H6" s="38">
        <v>16</v>
      </c>
      <c r="I6" s="70">
        <f t="shared" si="3"/>
        <v>0.025157232704402517</v>
      </c>
      <c r="J6" s="123">
        <v>13</v>
      </c>
      <c r="K6" s="70">
        <f t="shared" si="4"/>
        <v>0.02073365231259968</v>
      </c>
      <c r="L6" s="90">
        <v>8</v>
      </c>
      <c r="M6" s="70">
        <f t="shared" si="5"/>
        <v>0.04020100502512563</v>
      </c>
      <c r="N6" s="69">
        <f t="shared" si="6"/>
        <v>78</v>
      </c>
      <c r="O6" s="70">
        <f t="shared" si="7"/>
        <v>0.021690767519466074</v>
      </c>
      <c r="P6" s="71"/>
      <c r="Q6" s="39">
        <f t="shared" si="8"/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4" customFormat="1" ht="51" customHeight="1" thickBot="1">
      <c r="A7" s="44" t="s">
        <v>31</v>
      </c>
      <c r="B7" s="105">
        <v>252</v>
      </c>
      <c r="C7" s="106">
        <f t="shared" si="0"/>
        <v>0.32727272727272727</v>
      </c>
      <c r="D7" s="107">
        <v>338</v>
      </c>
      <c r="E7" s="106">
        <f t="shared" si="1"/>
        <v>0.528125</v>
      </c>
      <c r="F7" s="108">
        <v>470</v>
      </c>
      <c r="G7" s="109">
        <f t="shared" si="2"/>
        <v>0.649171270718232</v>
      </c>
      <c r="H7" s="105">
        <v>357</v>
      </c>
      <c r="I7" s="110">
        <f t="shared" si="3"/>
        <v>0.5613207547169812</v>
      </c>
      <c r="J7" s="124">
        <v>346</v>
      </c>
      <c r="K7" s="70">
        <f t="shared" si="4"/>
        <v>0.5518341307814992</v>
      </c>
      <c r="L7" s="111">
        <v>79</v>
      </c>
      <c r="M7" s="110">
        <f t="shared" si="5"/>
        <v>0.3969849246231156</v>
      </c>
      <c r="N7" s="107">
        <f t="shared" si="6"/>
        <v>1842</v>
      </c>
      <c r="O7" s="110">
        <f t="shared" si="7"/>
        <v>0.5122358175750834</v>
      </c>
      <c r="P7" s="112">
        <v>1015</v>
      </c>
      <c r="Q7" s="109">
        <f t="shared" si="8"/>
        <v>0.49852652259332025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122" customFormat="1" ht="64.5" customHeight="1" thickBot="1">
      <c r="A8" s="119" t="s">
        <v>32</v>
      </c>
      <c r="B8" s="101">
        <v>10</v>
      </c>
      <c r="C8" s="120">
        <f t="shared" si="0"/>
        <v>0.012987012987012988</v>
      </c>
      <c r="D8" s="101">
        <v>5</v>
      </c>
      <c r="E8" s="120">
        <f t="shared" si="1"/>
        <v>0.0078125</v>
      </c>
      <c r="F8" s="101">
        <v>9</v>
      </c>
      <c r="G8" s="120">
        <f t="shared" si="2"/>
        <v>0.012430939226519336</v>
      </c>
      <c r="H8" s="101">
        <v>7</v>
      </c>
      <c r="I8" s="120">
        <f t="shared" si="3"/>
        <v>0.0110062893081761</v>
      </c>
      <c r="J8" s="125">
        <v>7</v>
      </c>
      <c r="K8" s="70">
        <f t="shared" si="4"/>
        <v>0.011164274322169059</v>
      </c>
      <c r="L8" s="128">
        <v>4</v>
      </c>
      <c r="M8" s="120">
        <f t="shared" si="5"/>
        <v>0.020100502512562814</v>
      </c>
      <c r="N8" s="101">
        <f t="shared" si="6"/>
        <v>42</v>
      </c>
      <c r="O8" s="120">
        <f t="shared" si="7"/>
        <v>0.01167964404894327</v>
      </c>
      <c r="P8" s="121"/>
      <c r="Q8" s="120">
        <f t="shared" si="8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4" customFormat="1" ht="55.5" customHeight="1" thickBot="1">
      <c r="A9" s="44" t="s">
        <v>36</v>
      </c>
      <c r="B9" s="113">
        <v>396</v>
      </c>
      <c r="C9" s="114">
        <f t="shared" si="0"/>
        <v>0.5142857142857142</v>
      </c>
      <c r="D9" s="113">
        <v>242</v>
      </c>
      <c r="E9" s="115">
        <f t="shared" si="1"/>
        <v>0.378125</v>
      </c>
      <c r="F9" s="116">
        <v>162</v>
      </c>
      <c r="G9" s="39">
        <f t="shared" si="2"/>
        <v>0.22375690607734808</v>
      </c>
      <c r="H9" s="38">
        <v>180</v>
      </c>
      <c r="I9" s="114">
        <f t="shared" si="3"/>
        <v>0.2830188679245283</v>
      </c>
      <c r="J9" s="58">
        <v>191</v>
      </c>
      <c r="K9" s="70">
        <f t="shared" si="4"/>
        <v>0.30462519936204147</v>
      </c>
      <c r="L9" s="117">
        <v>89</v>
      </c>
      <c r="M9" s="114">
        <f t="shared" si="5"/>
        <v>0.4472361809045226</v>
      </c>
      <c r="N9" s="113">
        <f t="shared" si="6"/>
        <v>1260</v>
      </c>
      <c r="O9" s="114">
        <f t="shared" si="7"/>
        <v>0.3503893214682981</v>
      </c>
      <c r="P9" s="118">
        <v>694</v>
      </c>
      <c r="Q9" s="39">
        <f t="shared" si="8"/>
        <v>0.34086444007858546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4" customFormat="1" ht="54" customHeight="1" thickBot="1">
      <c r="A10" s="44" t="s">
        <v>37</v>
      </c>
      <c r="B10" s="69">
        <v>15</v>
      </c>
      <c r="C10" s="70">
        <f t="shared" si="0"/>
        <v>0.01948051948051948</v>
      </c>
      <c r="D10" s="69">
        <v>7</v>
      </c>
      <c r="E10" s="77">
        <f t="shared" si="1"/>
        <v>0.0109375</v>
      </c>
      <c r="F10" s="101">
        <v>8</v>
      </c>
      <c r="G10" s="82">
        <f t="shared" si="2"/>
        <v>0.011049723756906077</v>
      </c>
      <c r="H10" s="87">
        <v>5</v>
      </c>
      <c r="I10" s="70">
        <f t="shared" si="3"/>
        <v>0.007861635220125786</v>
      </c>
      <c r="J10" s="123">
        <v>8</v>
      </c>
      <c r="K10" s="70">
        <f t="shared" si="4"/>
        <v>0.012759170653907496</v>
      </c>
      <c r="L10" s="90">
        <v>5</v>
      </c>
      <c r="M10" s="70">
        <f t="shared" si="5"/>
        <v>0.02512562814070352</v>
      </c>
      <c r="N10" s="69">
        <f t="shared" si="6"/>
        <v>48</v>
      </c>
      <c r="O10" s="70">
        <f t="shared" si="7"/>
        <v>0.013348164627363738</v>
      </c>
      <c r="P10" s="71">
        <v>327</v>
      </c>
      <c r="Q10" s="82">
        <f t="shared" si="8"/>
        <v>0.1606090373280943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4" customFormat="1" ht="56.25" customHeight="1" thickBot="1">
      <c r="A11" s="44" t="s">
        <v>38</v>
      </c>
      <c r="B11" s="105">
        <v>31</v>
      </c>
      <c r="C11" s="106">
        <f t="shared" si="0"/>
        <v>0.04025974025974026</v>
      </c>
      <c r="D11" s="107">
        <v>28</v>
      </c>
      <c r="E11" s="106">
        <f t="shared" si="1"/>
        <v>0.04375</v>
      </c>
      <c r="F11" s="108">
        <v>46</v>
      </c>
      <c r="G11" s="109">
        <f t="shared" si="2"/>
        <v>0.06353591160220995</v>
      </c>
      <c r="H11" s="105">
        <v>40</v>
      </c>
      <c r="I11" s="110">
        <f t="shared" si="3"/>
        <v>0.06289308176100629</v>
      </c>
      <c r="J11" s="124">
        <v>36</v>
      </c>
      <c r="K11" s="110">
        <f t="shared" si="4"/>
        <v>0.05741626794258373</v>
      </c>
      <c r="L11" s="111">
        <v>8</v>
      </c>
      <c r="M11" s="110">
        <f t="shared" si="5"/>
        <v>0.04020100502512563</v>
      </c>
      <c r="N11" s="107">
        <f t="shared" si="6"/>
        <v>189</v>
      </c>
      <c r="O11" s="110">
        <f t="shared" si="7"/>
        <v>0.05255839822024472</v>
      </c>
      <c r="P11" s="112"/>
      <c r="Q11" s="109">
        <f t="shared" si="8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41" customFormat="1" ht="38.25" customHeight="1" thickBot="1">
      <c r="A12" s="140"/>
      <c r="B12" s="211" t="s">
        <v>0</v>
      </c>
      <c r="C12" s="211"/>
      <c r="D12" s="211" t="s">
        <v>1</v>
      </c>
      <c r="E12" s="211"/>
      <c r="F12" s="211" t="s">
        <v>2</v>
      </c>
      <c r="G12" s="211"/>
      <c r="H12" s="211" t="s">
        <v>3</v>
      </c>
      <c r="I12" s="211"/>
      <c r="J12" s="211" t="s">
        <v>4</v>
      </c>
      <c r="K12" s="211"/>
      <c r="L12" s="211" t="s">
        <v>5</v>
      </c>
      <c r="M12" s="211"/>
      <c r="N12" s="203" t="s">
        <v>7</v>
      </c>
      <c r="O12" s="203"/>
      <c r="P12" s="204"/>
      <c r="Q12" s="20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" customFormat="1" ht="23.25" customHeight="1" thickBot="1">
      <c r="A13" s="50"/>
      <c r="B13" s="129" t="s">
        <v>6</v>
      </c>
      <c r="C13" s="130" t="s">
        <v>14</v>
      </c>
      <c r="D13" s="129" t="s">
        <v>6</v>
      </c>
      <c r="E13" s="131" t="s">
        <v>14</v>
      </c>
      <c r="F13" s="132" t="s">
        <v>6</v>
      </c>
      <c r="G13" s="133" t="s">
        <v>14</v>
      </c>
      <c r="H13" s="134" t="s">
        <v>6</v>
      </c>
      <c r="I13" s="135" t="s">
        <v>14</v>
      </c>
      <c r="J13" s="136" t="s">
        <v>6</v>
      </c>
      <c r="K13" s="135" t="s">
        <v>14</v>
      </c>
      <c r="L13" s="137" t="s">
        <v>6</v>
      </c>
      <c r="M13" s="135" t="s">
        <v>14</v>
      </c>
      <c r="N13" s="138">
        <v>2001</v>
      </c>
      <c r="O13" s="135" t="s">
        <v>14</v>
      </c>
      <c r="P13" s="139">
        <v>1999</v>
      </c>
      <c r="Q13" s="133" t="s">
        <v>14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17" ht="21" customHeight="1" thickBot="1">
      <c r="A14" s="51" t="s">
        <v>8</v>
      </c>
      <c r="B14" s="69">
        <f>SUM(B4,B5,B6,B7,B8,B9,B10,B11)</f>
        <v>770</v>
      </c>
      <c r="C14" s="77">
        <f>(B14/$B$18)</f>
        <v>0.9553349875930521</v>
      </c>
      <c r="D14" s="69">
        <f>SUM(D4,D5,D6,D7,D8,D9,D10,D11)</f>
        <v>640</v>
      </c>
      <c r="E14" s="96">
        <f>(D14/$D$18)</f>
        <v>0.9580838323353293</v>
      </c>
      <c r="F14" s="101">
        <f>SUM(F4,F5,F6,F7,F8,F9,F10,F11)</f>
        <v>724</v>
      </c>
      <c r="G14" s="82">
        <f>(F14/$F$18)</f>
        <v>0.9614873837981408</v>
      </c>
      <c r="H14" s="87">
        <f>SUM(H4,H5,H6,H7,H8,H9,H10,H11)</f>
        <v>636</v>
      </c>
      <c r="I14" s="70">
        <f>(H14/$H$18)</f>
        <v>0.9436201780415431</v>
      </c>
      <c r="J14" s="123">
        <f>SUM(J4,J5,J6,J7,J8,J9,J10,J11)</f>
        <v>627</v>
      </c>
      <c r="K14" s="70">
        <f>(J14/$J$18)</f>
        <v>0.9690880989180835</v>
      </c>
      <c r="L14" s="90">
        <f>SUM(L4,L5,L6,L7,L8,L9,L10,L11)</f>
        <v>199</v>
      </c>
      <c r="M14" s="70">
        <f>(L14/$L$18)</f>
        <v>0.9386792452830188</v>
      </c>
      <c r="N14" s="69">
        <f>SUM(B14,D14,F14,H14,J14,L14)</f>
        <v>3596</v>
      </c>
      <c r="O14" s="70">
        <f>(N14/$N$18)</f>
        <v>0.9563829787234043</v>
      </c>
      <c r="P14" s="71">
        <v>2036</v>
      </c>
      <c r="Q14" s="82">
        <f>(P14/$P$18)</f>
        <v>0.9540768509840675</v>
      </c>
    </row>
    <row r="15" spans="1:17" ht="21" customHeight="1" thickBot="1">
      <c r="A15" s="51" t="s">
        <v>9</v>
      </c>
      <c r="B15" s="69">
        <v>24</v>
      </c>
      <c r="C15" s="77">
        <f>(B15/$B$18)</f>
        <v>0.02977667493796526</v>
      </c>
      <c r="D15" s="69">
        <v>18</v>
      </c>
      <c r="E15" s="96">
        <f>(D15/$D$18)</f>
        <v>0.02694610778443114</v>
      </c>
      <c r="F15" s="101">
        <v>14</v>
      </c>
      <c r="G15" s="82">
        <f>(F15/$F$18)</f>
        <v>0.01859229747675963</v>
      </c>
      <c r="H15" s="87">
        <v>12</v>
      </c>
      <c r="I15" s="70">
        <f>(H15/$H$18)</f>
        <v>0.017804154302670624</v>
      </c>
      <c r="J15" s="123">
        <v>5</v>
      </c>
      <c r="K15" s="70">
        <f>(J15/$J$18)</f>
        <v>0.0077279752704791345</v>
      </c>
      <c r="L15" s="90">
        <v>9</v>
      </c>
      <c r="M15" s="70">
        <f>(L15/$L$18)</f>
        <v>0.04245283018867924</v>
      </c>
      <c r="N15" s="69">
        <f>SUM(B15,D15,F15,H15,J15,L15)</f>
        <v>82</v>
      </c>
      <c r="O15" s="70">
        <f>(N15/$N$18)</f>
        <v>0.021808510638297873</v>
      </c>
      <c r="P15" s="71">
        <v>41</v>
      </c>
      <c r="Q15" s="82">
        <f>(P15/$P$18)</f>
        <v>0.019212746016869727</v>
      </c>
    </row>
    <row r="16" spans="1:17" ht="21" customHeight="1" thickBot="1">
      <c r="A16" s="51" t="s">
        <v>10</v>
      </c>
      <c r="B16" s="69">
        <v>12</v>
      </c>
      <c r="C16" s="77">
        <f>(B16/$B$18)</f>
        <v>0.01488833746898263</v>
      </c>
      <c r="D16" s="69">
        <v>10</v>
      </c>
      <c r="E16" s="96">
        <f>(D16/$D$18)</f>
        <v>0.014970059880239521</v>
      </c>
      <c r="F16" s="101">
        <v>15</v>
      </c>
      <c r="G16" s="82">
        <f>(F16/$F$18)</f>
        <v>0.0199203187250996</v>
      </c>
      <c r="H16" s="87">
        <v>26</v>
      </c>
      <c r="I16" s="70">
        <f>(H16/$H$18)</f>
        <v>0.03857566765578635</v>
      </c>
      <c r="J16" s="123">
        <v>15</v>
      </c>
      <c r="K16" s="70">
        <f>(J16/$J$18)</f>
        <v>0.023183925811437404</v>
      </c>
      <c r="L16" s="90">
        <v>4</v>
      </c>
      <c r="M16" s="70">
        <f>(L16/$L$18)</f>
        <v>0.018867924528301886</v>
      </c>
      <c r="N16" s="69">
        <f>SUM(B16,D16,F16,H16,J16,L16)</f>
        <v>82</v>
      </c>
      <c r="O16" s="70">
        <f>(N16/$N$18)</f>
        <v>0.021808510638297873</v>
      </c>
      <c r="P16" s="71">
        <v>57</v>
      </c>
      <c r="Q16" s="82">
        <f>(P16/$P$18)</f>
        <v>0.026710402999062792</v>
      </c>
    </row>
    <row r="17" spans="1:17" ht="21" customHeight="1" thickBot="1">
      <c r="A17" s="51" t="s">
        <v>11</v>
      </c>
      <c r="B17" s="69">
        <v>0</v>
      </c>
      <c r="C17" s="77">
        <f>(B17/$B$18)</f>
        <v>0</v>
      </c>
      <c r="D17" s="69">
        <v>0</v>
      </c>
      <c r="E17" s="96">
        <f>(D17/$D$18)</f>
        <v>0</v>
      </c>
      <c r="F17" s="101">
        <v>0</v>
      </c>
      <c r="G17" s="82">
        <f>(F17/$F$18)</f>
        <v>0</v>
      </c>
      <c r="H17" s="87">
        <v>0</v>
      </c>
      <c r="I17" s="70">
        <f>(H17/$H$18)</f>
        <v>0</v>
      </c>
      <c r="J17" s="123">
        <v>0</v>
      </c>
      <c r="K17" s="70">
        <f>(J17/$J$18)</f>
        <v>0</v>
      </c>
      <c r="L17" s="90">
        <v>0</v>
      </c>
      <c r="M17" s="70">
        <f>(L17/$L$18)</f>
        <v>0</v>
      </c>
      <c r="N17" s="69">
        <f>SUM(B17,D17,F17,H17,J17,L17)</f>
        <v>0</v>
      </c>
      <c r="O17" s="70">
        <f>(N17/$N$18)</f>
        <v>0</v>
      </c>
      <c r="P17" s="71">
        <v>0</v>
      </c>
      <c r="Q17" s="82">
        <f>(P17/$P$18)</f>
        <v>0</v>
      </c>
    </row>
    <row r="18" spans="1:17" ht="21" customHeight="1" thickBot="1">
      <c r="A18" s="52" t="s">
        <v>12</v>
      </c>
      <c r="B18" s="69">
        <v>806</v>
      </c>
      <c r="C18" s="77">
        <f>SUM(C14:C17)</f>
        <v>1</v>
      </c>
      <c r="D18" s="69">
        <v>668</v>
      </c>
      <c r="E18" s="96">
        <f aca="true" t="shared" si="9" ref="E18:M18">SUM(E14:E17)</f>
        <v>1</v>
      </c>
      <c r="F18" s="101">
        <v>753</v>
      </c>
      <c r="G18" s="82">
        <f t="shared" si="9"/>
        <v>1</v>
      </c>
      <c r="H18" s="87">
        <v>674</v>
      </c>
      <c r="I18" s="70">
        <f t="shared" si="9"/>
        <v>1</v>
      </c>
      <c r="J18" s="123">
        <v>647</v>
      </c>
      <c r="K18" s="70">
        <f t="shared" si="9"/>
        <v>0.9999999999999999</v>
      </c>
      <c r="L18" s="90">
        <v>212</v>
      </c>
      <c r="M18" s="70">
        <f t="shared" si="9"/>
        <v>1</v>
      </c>
      <c r="N18" s="69">
        <f>SUM(B18,D18,F18,H18,J18,L18)</f>
        <v>3760</v>
      </c>
      <c r="O18" s="70">
        <f>SUM(O14:O17)</f>
        <v>1</v>
      </c>
      <c r="P18" s="71">
        <v>2134</v>
      </c>
      <c r="Q18" s="82">
        <f>SUM(Q14:Q17)</f>
        <v>1</v>
      </c>
    </row>
    <row r="19" spans="1:191" s="45" customFormat="1" ht="48" customHeight="1" thickBot="1">
      <c r="A19" s="48"/>
      <c r="B19" s="199" t="s">
        <v>0</v>
      </c>
      <c r="C19" s="196"/>
      <c r="D19" s="199" t="s">
        <v>1</v>
      </c>
      <c r="E19" s="196"/>
      <c r="F19" s="199" t="s">
        <v>2</v>
      </c>
      <c r="G19" s="196"/>
      <c r="H19" s="199" t="s">
        <v>3</v>
      </c>
      <c r="I19" s="196"/>
      <c r="J19" s="199" t="s">
        <v>4</v>
      </c>
      <c r="K19" s="196"/>
      <c r="L19" s="199" t="s">
        <v>5</v>
      </c>
      <c r="M19" s="196"/>
      <c r="N19" s="200" t="s">
        <v>7</v>
      </c>
      <c r="O19" s="197"/>
      <c r="P19" s="198"/>
      <c r="Q19" s="19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</row>
    <row r="20" spans="1:40" s="3" customFormat="1" ht="26.25" customHeight="1" thickBot="1">
      <c r="A20" s="50"/>
      <c r="B20" s="12" t="s">
        <v>6</v>
      </c>
      <c r="C20" s="75" t="s">
        <v>15</v>
      </c>
      <c r="D20" s="12" t="s">
        <v>6</v>
      </c>
      <c r="E20" s="93" t="s">
        <v>15</v>
      </c>
      <c r="F20" s="100" t="s">
        <v>6</v>
      </c>
      <c r="G20" s="79" t="s">
        <v>15</v>
      </c>
      <c r="H20" s="20" t="s">
        <v>6</v>
      </c>
      <c r="I20" s="11" t="s">
        <v>15</v>
      </c>
      <c r="J20" s="19" t="s">
        <v>6</v>
      </c>
      <c r="K20" s="11" t="s">
        <v>15</v>
      </c>
      <c r="L20" s="89" t="s">
        <v>6</v>
      </c>
      <c r="M20" s="11" t="s">
        <v>15</v>
      </c>
      <c r="N20" s="18">
        <v>2001</v>
      </c>
      <c r="O20" s="11" t="s">
        <v>15</v>
      </c>
      <c r="P20" s="25">
        <v>1999</v>
      </c>
      <c r="Q20" s="79" t="s">
        <v>15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30" customFormat="1" ht="21" customHeight="1" thickBot="1">
      <c r="A21" s="53" t="str">
        <f>A18</f>
        <v>VOTANTI</v>
      </c>
      <c r="B21" s="72">
        <v>806</v>
      </c>
      <c r="C21" s="78">
        <f>(B21/$B$22)</f>
        <v>0.8592750533049041</v>
      </c>
      <c r="D21" s="72">
        <v>668</v>
      </c>
      <c r="E21" s="97">
        <f>(D21/$D$22)</f>
        <v>0.9188445667125172</v>
      </c>
      <c r="F21" s="102">
        <v>753</v>
      </c>
      <c r="G21" s="83">
        <f>(F21/$F$22)</f>
        <v>0.9007177033492823</v>
      </c>
      <c r="H21" s="88">
        <v>674</v>
      </c>
      <c r="I21" s="73">
        <f>(H21/$H$22)</f>
        <v>0.8998664886515354</v>
      </c>
      <c r="J21" s="126">
        <v>647</v>
      </c>
      <c r="K21" s="73">
        <f>(J21/$J$22)</f>
        <v>0.8501971090670171</v>
      </c>
      <c r="L21" s="91">
        <v>212</v>
      </c>
      <c r="M21" s="73">
        <f>(L21/$L$22)</f>
        <v>0.6996699669966997</v>
      </c>
      <c r="N21" s="72">
        <f>SUM(B21,D21,F21,H21,J21,L21)</f>
        <v>3760</v>
      </c>
      <c r="O21" s="73">
        <f>N21/$N$22</f>
        <v>0.8715808993973111</v>
      </c>
      <c r="P21" s="74">
        <v>2134</v>
      </c>
      <c r="Q21" s="83">
        <f>(P21/$P$22)</f>
        <v>0.5007038948850305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17" ht="21" customHeight="1" thickBot="1">
      <c r="A22" s="51" t="s">
        <v>13</v>
      </c>
      <c r="B22" s="69">
        <v>938</v>
      </c>
      <c r="C22" s="77">
        <v>1</v>
      </c>
      <c r="D22" s="69">
        <v>727</v>
      </c>
      <c r="E22" s="96">
        <v>1</v>
      </c>
      <c r="F22" s="101">
        <v>836</v>
      </c>
      <c r="G22" s="82">
        <v>1</v>
      </c>
      <c r="H22" s="87">
        <v>749</v>
      </c>
      <c r="I22" s="70">
        <v>1</v>
      </c>
      <c r="J22" s="123">
        <v>761</v>
      </c>
      <c r="K22" s="70">
        <v>1</v>
      </c>
      <c r="L22" s="90">
        <v>303</v>
      </c>
      <c r="M22" s="70">
        <v>1</v>
      </c>
      <c r="N22" s="69">
        <f>SUM(B22,D22,F22,H22,J22,L22)</f>
        <v>4314</v>
      </c>
      <c r="O22" s="70">
        <v>1</v>
      </c>
      <c r="P22" s="71">
        <v>4262</v>
      </c>
      <c r="Q22" s="82">
        <v>1</v>
      </c>
    </row>
    <row r="23" spans="2:16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2:16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6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2:16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5" thickBo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</sheetData>
  <mergeCells count="22">
    <mergeCell ref="B19:C19"/>
    <mergeCell ref="A1:Q1"/>
    <mergeCell ref="B12:C12"/>
    <mergeCell ref="D12:E12"/>
    <mergeCell ref="F12:G12"/>
    <mergeCell ref="H12:I12"/>
    <mergeCell ref="J12:K12"/>
    <mergeCell ref="L12:M12"/>
    <mergeCell ref="B2:C2"/>
    <mergeCell ref="D2:E2"/>
    <mergeCell ref="D19:E19"/>
    <mergeCell ref="F19:G19"/>
    <mergeCell ref="H19:I19"/>
    <mergeCell ref="J19:K19"/>
    <mergeCell ref="L19:M19"/>
    <mergeCell ref="N19:Q19"/>
    <mergeCell ref="L2:M2"/>
    <mergeCell ref="F2:G2"/>
    <mergeCell ref="J2:K2"/>
    <mergeCell ref="N12:Q12"/>
    <mergeCell ref="N2:Q2"/>
    <mergeCell ref="H2:I2"/>
  </mergeCells>
  <printOptions/>
  <pageMargins left="0.1968503937007874" right="0.1968503937007874" top="0.1968503937007874" bottom="0.1968503937007874" header="0.1968503937007874" footer="0.196850393700787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2004-02-19T08:23:14Z</cp:lastPrinted>
  <dcterms:created xsi:type="dcterms:W3CDTF">1999-05-10T12:27:22Z</dcterms:created>
  <dcterms:modified xsi:type="dcterms:W3CDTF">2004-02-19T08:23:29Z</dcterms:modified>
  <cp:category/>
  <cp:version/>
  <cp:contentType/>
  <cp:contentStatus/>
</cp:coreProperties>
</file>