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<sst xmlns="http://schemas.openxmlformats.org/spreadsheetml/2006/main" count="56" uniqueCount="44">
  <si>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%</t>
  </si>
  <si>
    <t>=</t>
  </si>
  <si>
    <t>SEZ.
N. 1</t>
  </si>
  <si>
    <t>SEZ.
N. 2</t>
  </si>
  <si>
    <t>SEZ.
N. 3</t>
  </si>
  <si>
    <t>SEZ.
N. 4</t>
  </si>
  <si>
    <t>SEZ.
N. 5</t>
  </si>
  <si>
    <t>SEZ.
N. 6</t>
  </si>
  <si>
    <t>N. 13</t>
  </si>
  <si>
    <t>N. 2</t>
  </si>
  <si>
    <t>N. 5</t>
  </si>
  <si>
    <t>N. 9</t>
  </si>
  <si>
    <t>N. 12</t>
  </si>
  <si>
    <t>N. 3</t>
  </si>
  <si>
    <t>N. 4</t>
  </si>
  <si>
    <t>N. 8</t>
  </si>
  <si>
    <t>N. 10</t>
  </si>
  <si>
    <t>N. 6</t>
  </si>
  <si>
    <t>N. 7</t>
  </si>
  <si>
    <t>N. 1</t>
  </si>
  <si>
    <t>N. 11</t>
  </si>
  <si>
    <t>LEGA NORD</t>
  </si>
  <si>
    <t>TOTALE Silvio Berlusconi</t>
  </si>
  <si>
    <t>TOT.</t>
  </si>
  <si>
    <t>SCHEDE BIANCHE</t>
  </si>
  <si>
    <t>VOTI NULLI</t>
  </si>
  <si>
    <t>VOTI CONT E NON ASSEGN.</t>
  </si>
  <si>
    <t>VOTANTI</t>
  </si>
  <si>
    <t>ELETTORI</t>
  </si>
  <si>
    <t>TOTALE VOTI LISTE</t>
  </si>
  <si>
    <t>P.LIBERALE ITALIANO</t>
  </si>
  <si>
    <t>PARTITO DEMOCRATICO</t>
  </si>
  <si>
    <t>PARTITO SOCIALISTA</t>
  </si>
  <si>
    <t>LA DESTRA-FIAMMA TRIC.</t>
  </si>
  <si>
    <t>PART.COMUN.LAVORATORI</t>
  </si>
  <si>
    <t>IL POPOLO DELLE LIBERTA'</t>
  </si>
  <si>
    <t>LA SINISTRA CRITICA</t>
  </si>
  <si>
    <t>PER IL BENE COMUNE</t>
  </si>
  <si>
    <t>UNIONE DI CENTRO</t>
  </si>
  <si>
    <t>LA SINISTRA L'ARCOBALENO</t>
  </si>
  <si>
    <t>UN.DEM.CONSUMATORI</t>
  </si>
  <si>
    <t>DI PIETRO-IT. DEI VALORI</t>
  </si>
  <si>
    <t>TOTALE Walter Veltroni</t>
  </si>
  <si>
    <t>ELEZIONI POLITICHE 13 E 14 APRILE 2008 - SENATO DELLA REPUBBLICA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</si>
</sst>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* #,##0.0_-;\-* #,##0.0_-;_-* &quot;-&quot;_-;_-@_-"/>
    <numFmt numFmtId="172" formatCode="_-* #,##0.00_-;\-* #,##0.00_-;_-* &quot;-&quot;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_-;_-@_-"/>
    <numFmt numFmtId="178" formatCode="#,##0.00_ ;\-#,##0.00\ 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name val="Times New Roman"/>
      <family val="1"/>
    </font>
    <font>
      <sz val="10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b/>
      <sz val="10"/>
      <color indexed="18"/>
      <name val="Verdana"/>
      <family val="2"/>
    </font>
    <font>
      <sz val="7"/>
      <color indexed="18"/>
      <name val="Arial"/>
      <family val="2"/>
    </font>
    <font>
      <sz val="10"/>
      <color indexed="1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3" fontId="8" fillId="0" borderId="2" xfId="16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/>
    </xf>
    <xf numFmtId="43" fontId="8" fillId="3" borderId="4" xfId="16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/>
    </xf>
    <xf numFmtId="43" fontId="8" fillId="3" borderId="6" xfId="16" applyNumberFormat="1" applyFont="1" applyFill="1" applyBorder="1" applyAlignment="1">
      <alignment horizontal="right" vertical="center" wrapText="1"/>
    </xf>
    <xf numFmtId="172" fontId="8" fillId="3" borderId="7" xfId="16" applyNumberFormat="1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vertical="center" wrapText="1"/>
    </xf>
    <xf numFmtId="43" fontId="8" fillId="0" borderId="9" xfId="16" applyNumberFormat="1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vertical="center" wrapText="1"/>
    </xf>
    <xf numFmtId="43" fontId="8" fillId="0" borderId="11" xfId="16" applyNumberFormat="1" applyFont="1" applyFill="1" applyBorder="1" applyAlignment="1">
      <alignment horizontal="right" vertical="center" wrapText="1"/>
    </xf>
    <xf numFmtId="43" fontId="8" fillId="0" borderId="6" xfId="16" applyNumberFormat="1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/>
    </xf>
    <xf numFmtId="172" fontId="8" fillId="4" borderId="4" xfId="16" applyNumberFormat="1" applyFont="1" applyFill="1" applyBorder="1" applyAlignment="1">
      <alignment horizontal="right" vertical="center" wrapText="1"/>
    </xf>
    <xf numFmtId="0" fontId="11" fillId="4" borderId="12" xfId="0" applyFont="1" applyFill="1" applyBorder="1" applyAlignment="1">
      <alignment/>
    </xf>
    <xf numFmtId="172" fontId="8" fillId="4" borderId="11" xfId="16" applyNumberFormat="1" applyFont="1" applyFill="1" applyBorder="1" applyAlignment="1">
      <alignment horizontal="right" vertical="center" wrapText="1"/>
    </xf>
    <xf numFmtId="172" fontId="8" fillId="4" borderId="13" xfId="16" applyNumberFormat="1" applyFont="1" applyFill="1" applyBorder="1" applyAlignment="1">
      <alignment horizontal="right" vertical="center" wrapText="1"/>
    </xf>
    <xf numFmtId="172" fontId="8" fillId="0" borderId="14" xfId="16" applyNumberFormat="1" applyFont="1" applyFill="1" applyBorder="1" applyAlignment="1">
      <alignment horizontal="right" vertical="center" wrapText="1"/>
    </xf>
    <xf numFmtId="172" fontId="8" fillId="0" borderId="11" xfId="16" applyNumberFormat="1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vertical="center" wrapText="1"/>
    </xf>
    <xf numFmtId="172" fontId="8" fillId="0" borderId="6" xfId="16" applyNumberFormat="1" applyFont="1" applyFill="1" applyBorder="1" applyAlignment="1">
      <alignment horizontal="right" vertical="center" wrapText="1"/>
    </xf>
    <xf numFmtId="172" fontId="8" fillId="5" borderId="16" xfId="16" applyNumberFormat="1" applyFont="1" applyFill="1" applyBorder="1" applyAlignment="1">
      <alignment horizontal="right" vertical="center" wrapText="1"/>
    </xf>
    <xf numFmtId="172" fontId="8" fillId="0" borderId="17" xfId="16" applyNumberFormat="1" applyFont="1" applyBorder="1" applyAlignment="1">
      <alignment horizontal="right" vertical="center" wrapText="1"/>
    </xf>
    <xf numFmtId="172" fontId="8" fillId="0" borderId="18" xfId="16" applyNumberFormat="1" applyFont="1" applyBorder="1" applyAlignment="1">
      <alignment horizontal="right" vertical="center" wrapText="1"/>
    </xf>
    <xf numFmtId="172" fontId="8" fillId="0" borderId="19" xfId="16" applyNumberFormat="1" applyFont="1" applyBorder="1" applyAlignment="1">
      <alignment horizontal="right" vertical="center" wrapText="1"/>
    </xf>
    <xf numFmtId="172" fontId="8" fillId="6" borderId="20" xfId="16" applyNumberFormat="1" applyFont="1" applyFill="1" applyBorder="1" applyAlignment="1">
      <alignment horizontal="right" vertical="center" wrapText="1"/>
    </xf>
    <xf numFmtId="172" fontId="8" fillId="7" borderId="21" xfId="16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left" wrapText="1"/>
    </xf>
    <xf numFmtId="0" fontId="12" fillId="3" borderId="23" xfId="0" applyFont="1" applyFill="1" applyBorder="1" applyAlignment="1">
      <alignment horizontal="left" wrapText="1"/>
    </xf>
    <xf numFmtId="0" fontId="12" fillId="3" borderId="24" xfId="0" applyFont="1" applyFill="1" applyBorder="1" applyAlignment="1">
      <alignment horizontal="left" wrapText="1"/>
    </xf>
    <xf numFmtId="0" fontId="12" fillId="2" borderId="25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left" wrapText="1"/>
    </xf>
    <xf numFmtId="0" fontId="12" fillId="4" borderId="23" xfId="0" applyFont="1" applyFill="1" applyBorder="1" applyAlignment="1">
      <alignment horizontal="left" wrapText="1"/>
    </xf>
    <xf numFmtId="0" fontId="12" fillId="4" borderId="26" xfId="0" applyFont="1" applyFill="1" applyBorder="1" applyAlignment="1">
      <alignment horizontal="left" wrapText="1"/>
    </xf>
    <xf numFmtId="0" fontId="12" fillId="2" borderId="26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1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2" xfId="16" applyNumberFormat="1" applyFont="1" applyFill="1" applyBorder="1" applyAlignment="1">
      <alignment horizontal="right" vertical="center" wrapText="1"/>
    </xf>
    <xf numFmtId="41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43" fontId="10" fillId="3" borderId="4" xfId="16" applyNumberFormat="1" applyFont="1" applyFill="1" applyBorder="1" applyAlignment="1">
      <alignment horizontal="right" vertical="center" wrapText="1"/>
    </xf>
    <xf numFmtId="41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43" fontId="10" fillId="3" borderId="6" xfId="16" applyNumberFormat="1" applyFont="1" applyFill="1" applyBorder="1" applyAlignment="1">
      <alignment horizontal="right" vertical="center" wrapText="1"/>
    </xf>
    <xf numFmtId="41" fontId="9" fillId="3" borderId="27" xfId="16" applyFont="1" applyFill="1" applyBorder="1" applyAlignment="1">
      <alignment horizontal="right" vertical="center" wrapText="1"/>
    </xf>
    <xf numFmtId="172" fontId="10" fillId="3" borderId="7" xfId="16" applyNumberFormat="1" applyFont="1" applyFill="1" applyBorder="1" applyAlignment="1">
      <alignment horizontal="right" vertical="center" wrapText="1"/>
    </xf>
    <xf numFmtId="41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9" xfId="16" applyNumberFormat="1" applyFont="1" applyFill="1" applyBorder="1" applyAlignment="1">
      <alignment horizontal="right" vertical="center" wrapText="1"/>
    </xf>
    <xf numFmtId="41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11" xfId="16" applyNumberFormat="1" applyFont="1" applyFill="1" applyBorder="1" applyAlignment="1">
      <alignment horizontal="right" vertical="center" wrapText="1"/>
    </xf>
    <xf numFmtId="41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6" xfId="16" applyNumberFormat="1" applyFont="1" applyFill="1" applyBorder="1" applyAlignment="1">
      <alignment horizontal="right" vertical="center" wrapText="1"/>
    </xf>
    <xf numFmtId="41" fontId="9" fillId="4" borderId="3" xfId="16" applyFont="1" applyFill="1" applyBorder="1" applyAlignment="1" applyProtection="1">
      <alignment horizontal="right" vertical="center" wrapText="1"/>
      <protection locked="0"/>
    </xf>
    <xf numFmtId="172" fontId="10" fillId="4" borderId="4" xfId="16" applyNumberFormat="1" applyFont="1" applyFill="1" applyBorder="1" applyAlignment="1">
      <alignment horizontal="right" vertical="center" wrapText="1"/>
    </xf>
    <xf numFmtId="41" fontId="9" fillId="4" borderId="28" xfId="16" applyFont="1" applyFill="1" applyBorder="1" applyAlignment="1" applyProtection="1">
      <alignment horizontal="right" vertical="center" wrapText="1"/>
      <protection locked="0"/>
    </xf>
    <xf numFmtId="172" fontId="10" fillId="4" borderId="11" xfId="16" applyNumberFormat="1" applyFont="1" applyFill="1" applyBorder="1" applyAlignment="1">
      <alignment horizontal="right" vertical="center" wrapText="1"/>
    </xf>
    <xf numFmtId="41" fontId="9" fillId="4" borderId="29" xfId="16" applyFont="1" applyFill="1" applyBorder="1" applyAlignment="1">
      <alignment horizontal="right" vertical="center" wrapText="1"/>
    </xf>
    <xf numFmtId="172" fontId="10" fillId="4" borderId="13" xfId="16" applyNumberFormat="1" applyFont="1" applyFill="1" applyBorder="1" applyAlignment="1">
      <alignment horizontal="right" vertical="center" wrapText="1"/>
    </xf>
    <xf numFmtId="41" fontId="9" fillId="0" borderId="30" xfId="16" applyFont="1" applyFill="1" applyBorder="1" applyAlignment="1" applyProtection="1">
      <alignment horizontal="right" vertical="center" wrapText="1"/>
      <protection locked="0"/>
    </xf>
    <xf numFmtId="172" fontId="10" fillId="0" borderId="14" xfId="16" applyNumberFormat="1" applyFont="1" applyFill="1" applyBorder="1" applyAlignment="1">
      <alignment horizontal="right" vertical="center" wrapText="1"/>
    </xf>
    <xf numFmtId="41" fontId="9" fillId="0" borderId="31" xfId="16" applyFont="1" applyFill="1" applyBorder="1" applyAlignment="1" applyProtection="1">
      <alignment horizontal="right" vertical="center" wrapText="1"/>
      <protection locked="0"/>
    </xf>
    <xf numFmtId="172" fontId="10" fillId="0" borderId="11" xfId="16" applyNumberFormat="1" applyFont="1" applyFill="1" applyBorder="1" applyAlignment="1">
      <alignment horizontal="right" vertical="center" wrapText="1"/>
    </xf>
    <xf numFmtId="41" fontId="9" fillId="0" borderId="5" xfId="16" applyFont="1" applyFill="1" applyBorder="1" applyAlignment="1" applyProtection="1">
      <alignment horizontal="right" vertical="center" wrapText="1"/>
      <protection locked="0"/>
    </xf>
    <xf numFmtId="172" fontId="10" fillId="0" borderId="6" xfId="16" applyNumberFormat="1" applyFont="1" applyFill="1" applyBorder="1" applyAlignment="1">
      <alignment horizontal="right" vertical="center" wrapText="1"/>
    </xf>
    <xf numFmtId="41" fontId="9" fillId="5" borderId="32" xfId="16" applyFont="1" applyFill="1" applyBorder="1" applyAlignment="1">
      <alignment horizontal="right" vertical="center" wrapText="1"/>
    </xf>
    <xf numFmtId="172" fontId="10" fillId="5" borderId="16" xfId="16" applyNumberFormat="1" applyFont="1" applyFill="1" applyBorder="1" applyAlignment="1">
      <alignment horizontal="right" vertical="center" wrapText="1"/>
    </xf>
    <xf numFmtId="41" fontId="5" fillId="0" borderId="8" xfId="16" applyFont="1" applyBorder="1" applyAlignment="1" applyProtection="1">
      <alignment horizontal="right" vertical="center" wrapText="1"/>
      <protection locked="0"/>
    </xf>
    <xf numFmtId="172" fontId="7" fillId="0" borderId="17" xfId="16" applyNumberFormat="1" applyFont="1" applyBorder="1" applyAlignment="1">
      <alignment horizontal="right" vertical="center" wrapText="1"/>
    </xf>
    <xf numFmtId="41" fontId="5" fillId="0" borderId="15" xfId="16" applyFont="1" applyBorder="1" applyAlignment="1" applyProtection="1">
      <alignment horizontal="right" vertical="center" wrapText="1"/>
      <protection locked="0"/>
    </xf>
    <xf numFmtId="172" fontId="7" fillId="0" borderId="18" xfId="16" applyNumberFormat="1" applyFont="1" applyBorder="1" applyAlignment="1">
      <alignment horizontal="right" vertical="center" wrapText="1"/>
    </xf>
    <xf numFmtId="41" fontId="5" fillId="0" borderId="10" xfId="16" applyFont="1" applyBorder="1" applyAlignment="1" applyProtection="1">
      <alignment horizontal="right" vertical="center" wrapText="1"/>
      <protection locked="0"/>
    </xf>
    <xf numFmtId="172" fontId="7" fillId="0" borderId="19" xfId="16" applyNumberFormat="1" applyFont="1" applyBorder="1" applyAlignment="1">
      <alignment horizontal="right" vertical="center" wrapText="1"/>
    </xf>
    <xf numFmtId="41" fontId="5" fillId="6" borderId="33" xfId="16" applyFont="1" applyFill="1" applyBorder="1" applyAlignment="1">
      <alignment horizontal="right" vertical="center" wrapText="1"/>
    </xf>
    <xf numFmtId="172" fontId="7" fillId="6" borderId="20" xfId="16" applyNumberFormat="1" applyFont="1" applyFill="1" applyBorder="1" applyAlignment="1">
      <alignment horizontal="right" vertical="center" wrapText="1"/>
    </xf>
    <xf numFmtId="41" fontId="5" fillId="7" borderId="34" xfId="16" applyFont="1" applyFill="1" applyBorder="1" applyAlignment="1">
      <alignment horizontal="right" vertical="center" wrapText="1"/>
    </xf>
    <xf numFmtId="172" fontId="7" fillId="7" borderId="21" xfId="16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1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41" fontId="6" fillId="3" borderId="35" xfId="0" applyNumberFormat="1" applyFont="1" applyFill="1" applyBorder="1" applyAlignment="1" applyProtection="1">
      <alignment horizontal="right" vertical="center" wrapText="1"/>
      <protection locked="0"/>
    </xf>
    <xf numFmtId="41" fontId="6" fillId="3" borderId="27" xfId="16" applyFont="1" applyFill="1" applyBorder="1" applyAlignment="1">
      <alignment horizontal="right" vertical="center" wrapText="1"/>
    </xf>
    <xf numFmtId="41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41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1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41" fontId="6" fillId="4" borderId="4" xfId="16" applyFont="1" applyFill="1" applyBorder="1" applyAlignment="1" applyProtection="1">
      <alignment horizontal="right" vertical="center" wrapText="1"/>
      <protection locked="0"/>
    </xf>
    <xf numFmtId="41" fontId="6" fillId="4" borderId="36" xfId="16" applyFont="1" applyFill="1" applyBorder="1" applyAlignment="1" applyProtection="1">
      <alignment horizontal="right" vertical="center" wrapText="1"/>
      <protection locked="0"/>
    </xf>
    <xf numFmtId="41" fontId="6" fillId="4" borderId="29" xfId="16" applyFont="1" applyFill="1" applyBorder="1" applyAlignment="1">
      <alignment horizontal="right" vertical="center" wrapText="1"/>
    </xf>
    <xf numFmtId="41" fontId="6" fillId="5" borderId="32" xfId="16" applyFont="1" applyFill="1" applyBorder="1" applyAlignment="1">
      <alignment horizontal="right" vertical="center" wrapText="1"/>
    </xf>
    <xf numFmtId="41" fontId="6" fillId="0" borderId="17" xfId="16" applyFont="1" applyFill="1" applyBorder="1" applyAlignment="1">
      <alignment horizontal="right" vertical="center" wrapText="1"/>
    </xf>
    <xf numFmtId="41" fontId="6" fillId="0" borderId="18" xfId="16" applyFont="1" applyFill="1" applyBorder="1" applyAlignment="1">
      <alignment horizontal="right" vertical="center" wrapText="1"/>
    </xf>
    <xf numFmtId="41" fontId="6" fillId="0" borderId="19" xfId="16" applyFont="1" applyFill="1" applyBorder="1" applyAlignment="1">
      <alignment horizontal="right" vertical="center" wrapText="1"/>
    </xf>
    <xf numFmtId="41" fontId="6" fillId="6" borderId="33" xfId="16" applyFont="1" applyFill="1" applyBorder="1" applyAlignment="1">
      <alignment horizontal="right" vertical="center" wrapText="1"/>
    </xf>
    <xf numFmtId="41" fontId="6" fillId="7" borderId="34" xfId="16" applyFont="1" applyFill="1" applyBorder="1" applyAlignment="1">
      <alignment horizontal="right" vertical="center" wrapText="1"/>
    </xf>
    <xf numFmtId="0" fontId="13" fillId="5" borderId="37" xfId="0" applyFont="1" applyFill="1" applyBorder="1" applyAlignment="1">
      <alignment horizontal="right" vertical="center" wrapText="1"/>
    </xf>
    <xf numFmtId="0" fontId="13" fillId="5" borderId="38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 indent="1"/>
    </xf>
    <xf numFmtId="0" fontId="4" fillId="0" borderId="25" xfId="0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/>
    </xf>
    <xf numFmtId="0" fontId="11" fillId="3" borderId="27" xfId="0" applyFont="1" applyFill="1" applyBorder="1" applyAlignment="1">
      <alignment horizontal="right" vertical="center" wrapText="1"/>
    </xf>
    <xf numFmtId="0" fontId="11" fillId="3" borderId="39" xfId="0" applyFont="1" applyFill="1" applyBorder="1" applyAlignment="1">
      <alignment horizontal="right" vertical="center" wrapText="1"/>
    </xf>
    <xf numFmtId="0" fontId="11" fillId="4" borderId="29" xfId="0" applyFont="1" applyFill="1" applyBorder="1" applyAlignment="1">
      <alignment horizontal="right" vertical="center" wrapText="1"/>
    </xf>
    <xf numFmtId="0" fontId="11" fillId="4" borderId="40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 indent="1"/>
    </xf>
    <xf numFmtId="0" fontId="4" fillId="0" borderId="26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wrapText="1" indent="1"/>
    </xf>
    <xf numFmtId="0" fontId="4" fillId="0" borderId="24" xfId="0" applyFont="1" applyBorder="1" applyAlignment="1">
      <alignment horizontal="right" vertical="center" wrapText="1" indent="1"/>
    </xf>
    <xf numFmtId="0" fontId="4" fillId="6" borderId="33" xfId="0" applyFont="1" applyFill="1" applyBorder="1" applyAlignment="1">
      <alignment horizontal="right" vertical="center" wrapText="1" indent="1"/>
    </xf>
    <xf numFmtId="0" fontId="4" fillId="6" borderId="41" xfId="0" applyFont="1" applyFill="1" applyBorder="1" applyAlignment="1">
      <alignment horizontal="right" vertical="center" wrapText="1" indent="1"/>
    </xf>
    <xf numFmtId="0" fontId="4" fillId="7" borderId="34" xfId="0" applyFont="1" applyFill="1" applyBorder="1" applyAlignment="1">
      <alignment horizontal="right" vertical="center" wrapText="1" indent="1"/>
    </xf>
    <xf numFmtId="0" fontId="4" fillId="7" borderId="42" xfId="0" applyFont="1" applyFill="1" applyBorder="1" applyAlignment="1">
      <alignment horizontal="right" vertical="center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2.jpeg" /><Relationship Id="rId6" Type="http://schemas.openxmlformats.org/officeDocument/2006/relationships/image" Target="../media/image5.jpeg" /><Relationship Id="rId7" Type="http://schemas.openxmlformats.org/officeDocument/2006/relationships/image" Target="../media/image6.pn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3.jpeg" /><Relationship Id="rId12" Type="http://schemas.openxmlformats.org/officeDocument/2006/relationships/image" Target="../media/image1.jpeg" /><Relationship Id="rId1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5</xdr:row>
      <xdr:rowOff>9525</xdr:rowOff>
    </xdr:from>
    <xdr:to>
      <xdr:col>2</xdr:col>
      <xdr:colOff>581025</xdr:colOff>
      <xdr:row>5</xdr:row>
      <xdr:rowOff>304800</xdr:rowOff>
    </xdr:to>
    <xdr:pic>
      <xdr:nvPicPr>
        <xdr:cNvPr id="1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62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6</xdr:row>
      <xdr:rowOff>19050</xdr:rowOff>
    </xdr:from>
    <xdr:to>
      <xdr:col>2</xdr:col>
      <xdr:colOff>581025</xdr:colOff>
      <xdr:row>6</xdr:row>
      <xdr:rowOff>304800</xdr:rowOff>
    </xdr:to>
    <xdr:pic>
      <xdr:nvPicPr>
        <xdr:cNvPr id="2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28587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9</xdr:row>
      <xdr:rowOff>19050</xdr:rowOff>
    </xdr:from>
    <xdr:to>
      <xdr:col>2</xdr:col>
      <xdr:colOff>581025</xdr:colOff>
      <xdr:row>9</xdr:row>
      <xdr:rowOff>304800</xdr:rowOff>
    </xdr:to>
    <xdr:pic>
      <xdr:nvPicPr>
        <xdr:cNvPr id="3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21621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10</xdr:row>
      <xdr:rowOff>19050</xdr:rowOff>
    </xdr:from>
    <xdr:to>
      <xdr:col>2</xdr:col>
      <xdr:colOff>581025</xdr:colOff>
      <xdr:row>10</xdr:row>
      <xdr:rowOff>304800</xdr:rowOff>
    </xdr:to>
    <xdr:pic>
      <xdr:nvPicPr>
        <xdr:cNvPr id="4" name="Picture 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24765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</xdr:row>
      <xdr:rowOff>19050</xdr:rowOff>
    </xdr:from>
    <xdr:to>
      <xdr:col>2</xdr:col>
      <xdr:colOff>581025</xdr:colOff>
      <xdr:row>4</xdr:row>
      <xdr:rowOff>295275</xdr:rowOff>
    </xdr:to>
    <xdr:pic>
      <xdr:nvPicPr>
        <xdr:cNvPr id="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33650" y="6572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17</xdr:row>
      <xdr:rowOff>9525</xdr:rowOff>
    </xdr:from>
    <xdr:to>
      <xdr:col>2</xdr:col>
      <xdr:colOff>590550</xdr:colOff>
      <xdr:row>17</xdr:row>
      <xdr:rowOff>304800</xdr:rowOff>
    </xdr:to>
    <xdr:pic>
      <xdr:nvPicPr>
        <xdr:cNvPr id="6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24125" y="46101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16</xdr:row>
      <xdr:rowOff>19050</xdr:rowOff>
    </xdr:from>
    <xdr:to>
      <xdr:col>2</xdr:col>
      <xdr:colOff>609600</xdr:colOff>
      <xdr:row>16</xdr:row>
      <xdr:rowOff>304800</xdr:rowOff>
    </xdr:to>
    <xdr:pic>
      <xdr:nvPicPr>
        <xdr:cNvPr id="7" name="Picture 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33650" y="4305300"/>
          <a:ext cx="3143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295275</xdr:colOff>
      <xdr:row>15</xdr:row>
      <xdr:rowOff>9525</xdr:rowOff>
    </xdr:from>
    <xdr:to>
      <xdr:col>2</xdr:col>
      <xdr:colOff>590550</xdr:colOff>
      <xdr:row>15</xdr:row>
      <xdr:rowOff>304800</xdr:rowOff>
    </xdr:to>
    <xdr:pic>
      <xdr:nvPicPr>
        <xdr:cNvPr id="8" name="Picture 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33650" y="3981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11</xdr:row>
      <xdr:rowOff>19050</xdr:rowOff>
    </xdr:from>
    <xdr:to>
      <xdr:col>2</xdr:col>
      <xdr:colOff>581025</xdr:colOff>
      <xdr:row>11</xdr:row>
      <xdr:rowOff>304800</xdr:rowOff>
    </xdr:to>
    <xdr:pic>
      <xdr:nvPicPr>
        <xdr:cNvPr id="9" name="Picture 9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33650" y="2790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9525</xdr:rowOff>
    </xdr:from>
    <xdr:to>
      <xdr:col>2</xdr:col>
      <xdr:colOff>590550</xdr:colOff>
      <xdr:row>12</xdr:row>
      <xdr:rowOff>304800</xdr:rowOff>
    </xdr:to>
    <xdr:pic>
      <xdr:nvPicPr>
        <xdr:cNvPr id="10" name="Picture 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33650" y="30956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14</xdr:row>
      <xdr:rowOff>19050</xdr:rowOff>
    </xdr:from>
    <xdr:to>
      <xdr:col>2</xdr:col>
      <xdr:colOff>590550</xdr:colOff>
      <xdr:row>14</xdr:row>
      <xdr:rowOff>314325</xdr:rowOff>
    </xdr:to>
    <xdr:pic>
      <xdr:nvPicPr>
        <xdr:cNvPr id="11" name="Picture 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33650" y="3667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8</xdr:row>
      <xdr:rowOff>19050</xdr:rowOff>
    </xdr:from>
    <xdr:to>
      <xdr:col>2</xdr:col>
      <xdr:colOff>581025</xdr:colOff>
      <xdr:row>8</xdr:row>
      <xdr:rowOff>304800</xdr:rowOff>
    </xdr:to>
    <xdr:pic>
      <xdr:nvPicPr>
        <xdr:cNvPr id="12" name="Picture 9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33650" y="1847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18</xdr:row>
      <xdr:rowOff>19050</xdr:rowOff>
    </xdr:from>
    <xdr:to>
      <xdr:col>2</xdr:col>
      <xdr:colOff>571500</xdr:colOff>
      <xdr:row>18</xdr:row>
      <xdr:rowOff>295275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33650" y="49339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workbookViewId="0" topLeftCell="C1">
      <selection activeCell="L25" sqref="L25"/>
    </sheetView>
  </sheetViews>
  <sheetFormatPr defaultColWidth="9.140625" defaultRowHeight="12.75"/>
  <cols>
    <col min="1" max="1" width="0.71875" style="0" customWidth="1"/>
    <col min="2" max="2" width="32.8515625" style="3" customWidth="1"/>
    <col min="3" max="3" width="9.28125" style="1" customWidth="1"/>
    <col min="4" max="17" width="7.00390625" style="1" customWidth="1"/>
  </cols>
  <sheetData>
    <row r="1" spans="2:17" ht="12.75" customHeight="1">
      <c r="B1" s="103" t="s">
        <v>43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2:17" ht="11.25" customHeight="1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5.25" customHeight="1"/>
    <row r="4" spans="2:17" ht="21">
      <c r="B4" s="4"/>
      <c r="C4" s="32"/>
      <c r="D4" s="41" t="s">
        <v>2</v>
      </c>
      <c r="E4" s="42" t="s">
        <v>0</v>
      </c>
      <c r="F4" s="41" t="s">
        <v>3</v>
      </c>
      <c r="G4" s="42" t="s">
        <v>0</v>
      </c>
      <c r="H4" s="41" t="s">
        <v>4</v>
      </c>
      <c r="I4" s="42" t="s">
        <v>0</v>
      </c>
      <c r="J4" s="41" t="s">
        <v>5</v>
      </c>
      <c r="K4" s="42" t="s">
        <v>0</v>
      </c>
      <c r="L4" s="41" t="s">
        <v>6</v>
      </c>
      <c r="M4" s="42" t="s">
        <v>0</v>
      </c>
      <c r="N4" s="41" t="s">
        <v>7</v>
      </c>
      <c r="O4" s="42" t="s">
        <v>0</v>
      </c>
      <c r="P4" s="81" t="s">
        <v>23</v>
      </c>
      <c r="Q4" s="82" t="s">
        <v>0</v>
      </c>
    </row>
    <row r="5" spans="2:17" s="2" customFormat="1" ht="24.75" customHeight="1">
      <c r="B5" s="5" t="s">
        <v>30</v>
      </c>
      <c r="C5" s="33" t="s">
        <v>19</v>
      </c>
      <c r="D5" s="43">
        <v>4</v>
      </c>
      <c r="E5" s="44">
        <f>(D5/D$20)*100</f>
        <v>0.6024096385542169</v>
      </c>
      <c r="F5" s="43">
        <v>2</v>
      </c>
      <c r="G5" s="44">
        <f>(F5/F$20)*100</f>
        <v>0.33500837520938026</v>
      </c>
      <c r="H5" s="43">
        <v>1</v>
      </c>
      <c r="I5" s="44">
        <f>(H5/H$20)*100</f>
        <v>0.14992503748125938</v>
      </c>
      <c r="J5" s="43">
        <v>1</v>
      </c>
      <c r="K5" s="44">
        <f>(J5/J$20)*100</f>
        <v>0.13850415512465375</v>
      </c>
      <c r="L5" s="43">
        <v>1</v>
      </c>
      <c r="M5" s="44">
        <f>(L5/L$20)*100</f>
        <v>0.1579778830963665</v>
      </c>
      <c r="N5" s="43">
        <v>0</v>
      </c>
      <c r="O5" s="44">
        <f>(N5/N$20)*100</f>
        <v>0</v>
      </c>
      <c r="P5" s="83">
        <f aca="true" t="shared" si="0" ref="P5:P20">SUM(D5,F5,H5,J5,L5,N5)</f>
        <v>9</v>
      </c>
      <c r="Q5" s="6">
        <f>(P5/P$20)*100</f>
        <v>0.26056745801968734</v>
      </c>
    </row>
    <row r="6" spans="2:17" s="2" customFormat="1" ht="24.75" customHeight="1">
      <c r="B6" s="7" t="s">
        <v>31</v>
      </c>
      <c r="C6" s="34" t="s">
        <v>9</v>
      </c>
      <c r="D6" s="45">
        <v>182</v>
      </c>
      <c r="E6" s="46">
        <f>SUM(D6/D$20)*100</f>
        <v>27.40963855421687</v>
      </c>
      <c r="F6" s="45">
        <v>266</v>
      </c>
      <c r="G6" s="46">
        <f>SUM(F6/F$20)*100</f>
        <v>44.55611390284757</v>
      </c>
      <c r="H6" s="45">
        <v>397</v>
      </c>
      <c r="I6" s="46">
        <f>SUM(H6/H$20)*100</f>
        <v>59.52023988005997</v>
      </c>
      <c r="J6" s="45">
        <v>321</v>
      </c>
      <c r="K6" s="46">
        <f>SUM(J6/J$20)*100</f>
        <v>44.45983379501385</v>
      </c>
      <c r="L6" s="45">
        <v>322</v>
      </c>
      <c r="M6" s="46">
        <f>SUM(L6/L$20)*100</f>
        <v>50.86887835703001</v>
      </c>
      <c r="N6" s="45">
        <v>57</v>
      </c>
      <c r="O6" s="46">
        <f>SUM(N6/N$20)*100</f>
        <v>33.33333333333333</v>
      </c>
      <c r="P6" s="84">
        <f t="shared" si="0"/>
        <v>1545</v>
      </c>
      <c r="Q6" s="8">
        <f>SUM(P6/P$20)*100</f>
        <v>44.730746960046325</v>
      </c>
    </row>
    <row r="7" spans="2:17" s="2" customFormat="1" ht="24.75" customHeight="1">
      <c r="B7" s="9" t="s">
        <v>41</v>
      </c>
      <c r="C7" s="35" t="s">
        <v>13</v>
      </c>
      <c r="D7" s="47">
        <v>41</v>
      </c>
      <c r="E7" s="48">
        <f>SUM(D7/D$20)*100</f>
        <v>6.174698795180722</v>
      </c>
      <c r="F7" s="47">
        <v>24</v>
      </c>
      <c r="G7" s="48">
        <f>SUM(F7/F$20)*100</f>
        <v>4.0201005025125625</v>
      </c>
      <c r="H7" s="47">
        <v>24</v>
      </c>
      <c r="I7" s="48">
        <f>SUM(H7/H$20)*100</f>
        <v>3.598200899550225</v>
      </c>
      <c r="J7" s="47">
        <v>30</v>
      </c>
      <c r="K7" s="48">
        <f>SUM(J7/J$20)*100</f>
        <v>4.1551246537396125</v>
      </c>
      <c r="L7" s="47">
        <v>23</v>
      </c>
      <c r="M7" s="48">
        <f>SUM(L7/L$20)*100</f>
        <v>3.6334913112164293</v>
      </c>
      <c r="N7" s="47">
        <v>4</v>
      </c>
      <c r="O7" s="48">
        <f>SUM(N7/N$20)*100</f>
        <v>2.3391812865497075</v>
      </c>
      <c r="P7" s="85">
        <f t="shared" si="0"/>
        <v>146</v>
      </c>
      <c r="Q7" s="10">
        <f>SUM(P7/P$20)*100</f>
        <v>4.226983207874928</v>
      </c>
    </row>
    <row r="8" spans="2:17" s="2" customFormat="1" ht="19.5" customHeight="1">
      <c r="B8" s="104" t="s">
        <v>42</v>
      </c>
      <c r="C8" s="105"/>
      <c r="D8" s="49">
        <f>SUM(D6:D7)</f>
        <v>223</v>
      </c>
      <c r="E8" s="50">
        <f>SUM(D8/D$20)*100</f>
        <v>33.58433734939759</v>
      </c>
      <c r="F8" s="49">
        <f>SUM(F6:F7)</f>
        <v>290</v>
      </c>
      <c r="G8" s="50">
        <f>SUM(F8/F$20)*100</f>
        <v>48.57621440536013</v>
      </c>
      <c r="H8" s="49">
        <f>SUM(H6:H7)</f>
        <v>421</v>
      </c>
      <c r="I8" s="50">
        <f>SUM(H8/H$20)*100</f>
        <v>63.1184407796102</v>
      </c>
      <c r="J8" s="49">
        <f>SUM(J6:J7)</f>
        <v>351</v>
      </c>
      <c r="K8" s="50">
        <f>SUM(J8/J$20)*100</f>
        <v>48.61495844875346</v>
      </c>
      <c r="L8" s="49">
        <f>SUM(L6:L7)</f>
        <v>345</v>
      </c>
      <c r="M8" s="50">
        <f>SUM(L8/L$20)*100</f>
        <v>54.502369668246445</v>
      </c>
      <c r="N8" s="49">
        <f>SUM(N6:N7)</f>
        <v>61</v>
      </c>
      <c r="O8" s="50">
        <f>SUM(N8/N$20)*100</f>
        <v>35.67251461988304</v>
      </c>
      <c r="P8" s="86">
        <f t="shared" si="0"/>
        <v>1691</v>
      </c>
      <c r="Q8" s="11">
        <f>SUM(P8/P$20)*100</f>
        <v>48.95773016792125</v>
      </c>
    </row>
    <row r="9" spans="2:17" s="2" customFormat="1" ht="24.75" customHeight="1">
      <c r="B9" s="12" t="s">
        <v>32</v>
      </c>
      <c r="C9" s="36" t="s">
        <v>14</v>
      </c>
      <c r="D9" s="51">
        <v>8</v>
      </c>
      <c r="E9" s="52">
        <f>(D9/D$20)*100</f>
        <v>1.2048192771084338</v>
      </c>
      <c r="F9" s="51">
        <v>1</v>
      </c>
      <c r="G9" s="52">
        <f>(F9/F$20)*100</f>
        <v>0.16750418760469013</v>
      </c>
      <c r="H9" s="51">
        <v>3</v>
      </c>
      <c r="I9" s="52">
        <f>(H9/H$20)*100</f>
        <v>0.4497751124437781</v>
      </c>
      <c r="J9" s="51">
        <v>7</v>
      </c>
      <c r="K9" s="52">
        <f>(J9/J$20)*100</f>
        <v>0.9695290858725761</v>
      </c>
      <c r="L9" s="51">
        <v>8</v>
      </c>
      <c r="M9" s="52">
        <f>(L9/L$20)*100</f>
        <v>1.263823064770932</v>
      </c>
      <c r="N9" s="51">
        <v>0</v>
      </c>
      <c r="O9" s="52">
        <f>(N9/N$20)*100</f>
        <v>0</v>
      </c>
      <c r="P9" s="87">
        <f t="shared" si="0"/>
        <v>27</v>
      </c>
      <c r="Q9" s="13">
        <f>(P9/P$20)*100</f>
        <v>0.781702374059062</v>
      </c>
    </row>
    <row r="10" spans="2:17" s="2" customFormat="1" ht="24.75" customHeight="1">
      <c r="B10" s="14" t="s">
        <v>33</v>
      </c>
      <c r="C10" s="37" t="s">
        <v>10</v>
      </c>
      <c r="D10" s="53">
        <v>10</v>
      </c>
      <c r="E10" s="54">
        <f>(D10/D$20)*100</f>
        <v>1.5060240963855422</v>
      </c>
      <c r="F10" s="53">
        <v>3</v>
      </c>
      <c r="G10" s="54">
        <f>(F10/F$20)*100</f>
        <v>0.5025125628140703</v>
      </c>
      <c r="H10" s="53">
        <v>9</v>
      </c>
      <c r="I10" s="54">
        <f>(H10/H$20)*100</f>
        <v>1.3493253373313343</v>
      </c>
      <c r="J10" s="53">
        <v>22</v>
      </c>
      <c r="K10" s="54">
        <f>(J10/J$20)*100</f>
        <v>3.0470914127423825</v>
      </c>
      <c r="L10" s="53">
        <v>17</v>
      </c>
      <c r="M10" s="54">
        <f>(L10/L$20)*100</f>
        <v>2.6856240126382307</v>
      </c>
      <c r="N10" s="53">
        <v>4</v>
      </c>
      <c r="O10" s="54">
        <f>(N10/N$20)*100</f>
        <v>2.3391812865497075</v>
      </c>
      <c r="P10" s="88">
        <f t="shared" si="0"/>
        <v>65</v>
      </c>
      <c r="Q10" s="15">
        <f>(P10/P$20)*100</f>
        <v>1.8818760856977417</v>
      </c>
    </row>
    <row r="11" spans="2:17" s="2" customFormat="1" ht="24.75" customHeight="1">
      <c r="B11" s="14" t="s">
        <v>34</v>
      </c>
      <c r="C11" s="37" t="s">
        <v>17</v>
      </c>
      <c r="D11" s="55">
        <v>6</v>
      </c>
      <c r="E11" s="56">
        <f>(D11/D$20)*100</f>
        <v>0.9036144578313252</v>
      </c>
      <c r="F11" s="55">
        <v>4</v>
      </c>
      <c r="G11" s="56">
        <f>(F11/F$20)*100</f>
        <v>0.6700167504187605</v>
      </c>
      <c r="H11" s="55">
        <v>7</v>
      </c>
      <c r="I11" s="56">
        <f>(H11/H$20)*100</f>
        <v>1.0494752623688157</v>
      </c>
      <c r="J11" s="55">
        <v>4</v>
      </c>
      <c r="K11" s="56">
        <f>(J11/J$20)*100</f>
        <v>0.554016620498615</v>
      </c>
      <c r="L11" s="55">
        <v>8</v>
      </c>
      <c r="M11" s="56">
        <f>(L11/L$20)*100</f>
        <v>1.263823064770932</v>
      </c>
      <c r="N11" s="55">
        <v>2</v>
      </c>
      <c r="O11" s="56">
        <f>(N11/N$20)*100</f>
        <v>1.1695906432748537</v>
      </c>
      <c r="P11" s="89">
        <f t="shared" si="0"/>
        <v>31</v>
      </c>
      <c r="Q11" s="16">
        <f>(P11/P$20)*100</f>
        <v>0.897510133178923</v>
      </c>
    </row>
    <row r="12" spans="2:17" s="2" customFormat="1" ht="24.75" customHeight="1">
      <c r="B12" s="17" t="s">
        <v>35</v>
      </c>
      <c r="C12" s="38" t="s">
        <v>18</v>
      </c>
      <c r="D12" s="57">
        <v>328</v>
      </c>
      <c r="E12" s="58">
        <f>SUM(D12/D$20)*100</f>
        <v>49.39759036144578</v>
      </c>
      <c r="F12" s="57">
        <v>218</v>
      </c>
      <c r="G12" s="58">
        <f>SUM(F12/F$20)*100</f>
        <v>36.515912897822446</v>
      </c>
      <c r="H12" s="57">
        <v>145</v>
      </c>
      <c r="I12" s="58">
        <f>SUM(H12/H$20)*100</f>
        <v>21.73913043478261</v>
      </c>
      <c r="J12" s="57">
        <v>256</v>
      </c>
      <c r="K12" s="58">
        <f>SUM(J12/J$20)*100</f>
        <v>35.45706371191136</v>
      </c>
      <c r="L12" s="57">
        <v>191</v>
      </c>
      <c r="M12" s="58">
        <f>SUM(L12/L$20)*100</f>
        <v>30.173775671406005</v>
      </c>
      <c r="N12" s="57">
        <v>79</v>
      </c>
      <c r="O12" s="58">
        <f>SUM(N12/N$20)*100</f>
        <v>46.198830409356724</v>
      </c>
      <c r="P12" s="90">
        <f t="shared" si="0"/>
        <v>1217</v>
      </c>
      <c r="Q12" s="18">
        <f>SUM(P12/P$20)*100</f>
        <v>35.23451071221772</v>
      </c>
    </row>
    <row r="13" spans="2:17" s="2" customFormat="1" ht="24.75" customHeight="1">
      <c r="B13" s="19" t="s">
        <v>21</v>
      </c>
      <c r="C13" s="39" t="s">
        <v>15</v>
      </c>
      <c r="D13" s="59">
        <v>21</v>
      </c>
      <c r="E13" s="60">
        <f>SUM(D13/D$20)*100</f>
        <v>3.1626506024096384</v>
      </c>
      <c r="F13" s="59">
        <v>27</v>
      </c>
      <c r="G13" s="60">
        <f>SUM(F13/F$20)*100</f>
        <v>4.522613065326634</v>
      </c>
      <c r="H13" s="59">
        <v>27</v>
      </c>
      <c r="I13" s="60">
        <f>SUM(H13/H$20)*100</f>
        <v>4.0479760119940025</v>
      </c>
      <c r="J13" s="59">
        <v>27</v>
      </c>
      <c r="K13" s="60">
        <f>SUM(J13/J$20)*100</f>
        <v>3.739612188365651</v>
      </c>
      <c r="L13" s="59">
        <v>13</v>
      </c>
      <c r="M13" s="60">
        <f>SUM(L13/L$20)*100</f>
        <v>2.0537124802527646</v>
      </c>
      <c r="N13" s="59">
        <v>6</v>
      </c>
      <c r="O13" s="60">
        <f>SUM(N13/N$20)*100</f>
        <v>3.508771929824561</v>
      </c>
      <c r="P13" s="91">
        <f t="shared" si="0"/>
        <v>121</v>
      </c>
      <c r="Q13" s="20">
        <f>SUM(P13/P$20)*100</f>
        <v>3.5031847133757963</v>
      </c>
    </row>
    <row r="14" spans="2:17" s="2" customFormat="1" ht="19.5" customHeight="1" thickBot="1">
      <c r="B14" s="106" t="s">
        <v>22</v>
      </c>
      <c r="C14" s="107"/>
      <c r="D14" s="61">
        <f>SUM(D12:D13)</f>
        <v>349</v>
      </c>
      <c r="E14" s="62">
        <f>SUM(D14/D$20)*100</f>
        <v>52.56024096385542</v>
      </c>
      <c r="F14" s="61">
        <f>SUM(F12:F13)</f>
        <v>245</v>
      </c>
      <c r="G14" s="62">
        <f>SUM(F14/F$20)*100</f>
        <v>41.038525963149084</v>
      </c>
      <c r="H14" s="61">
        <f>SUM(H12:H13)</f>
        <v>172</v>
      </c>
      <c r="I14" s="62">
        <f>SUM(H14/H$20)*100</f>
        <v>25.787106446776615</v>
      </c>
      <c r="J14" s="61">
        <f>SUM(J12:J13)</f>
        <v>283</v>
      </c>
      <c r="K14" s="62">
        <f>SUM(J14/J$20)*100</f>
        <v>39.19667590027701</v>
      </c>
      <c r="L14" s="61">
        <f>SUM(L12:L13)</f>
        <v>204</v>
      </c>
      <c r="M14" s="62">
        <f>SUM(L14/L$20)*100</f>
        <v>32.22748815165877</v>
      </c>
      <c r="N14" s="61">
        <f>SUM(N12:N13)</f>
        <v>85</v>
      </c>
      <c r="O14" s="62">
        <f>SUM(N14/N$20)*100</f>
        <v>49.707602339181285</v>
      </c>
      <c r="P14" s="92">
        <f t="shared" si="0"/>
        <v>1338</v>
      </c>
      <c r="Q14" s="21">
        <f>SUM(P14/P$20)*100</f>
        <v>38.737695425593515</v>
      </c>
    </row>
    <row r="15" spans="2:17" s="2" customFormat="1" ht="25.5" customHeight="1" thickTop="1">
      <c r="B15" s="12" t="s">
        <v>36</v>
      </c>
      <c r="C15" s="40" t="s">
        <v>11</v>
      </c>
      <c r="D15" s="63">
        <v>1</v>
      </c>
      <c r="E15" s="64">
        <f>(D15/D$20)*100</f>
        <v>0.15060240963855423</v>
      </c>
      <c r="F15" s="63">
        <v>4</v>
      </c>
      <c r="G15" s="64">
        <f>(F15/F$20)*100</f>
        <v>0.6700167504187605</v>
      </c>
      <c r="H15" s="63">
        <v>4</v>
      </c>
      <c r="I15" s="64">
        <f>(H15/H$20)*100</f>
        <v>0.5997001499250375</v>
      </c>
      <c r="J15" s="63">
        <v>5</v>
      </c>
      <c r="K15" s="64">
        <f>(J15/J$20)*100</f>
        <v>0.6925207756232686</v>
      </c>
      <c r="L15" s="63">
        <v>5</v>
      </c>
      <c r="M15" s="64">
        <f>(L15/L$20)*100</f>
        <v>0.7898894154818324</v>
      </c>
      <c r="N15" s="63">
        <v>4</v>
      </c>
      <c r="O15" s="64">
        <f>(N15/N$20)*100</f>
        <v>2.3391812865497075</v>
      </c>
      <c r="P15" s="88">
        <f t="shared" si="0"/>
        <v>23</v>
      </c>
      <c r="Q15" s="22">
        <f>(P15/P$20)*100</f>
        <v>0.6658946149392009</v>
      </c>
    </row>
    <row r="16" spans="2:17" s="2" customFormat="1" ht="24.75" customHeight="1">
      <c r="B16" s="12" t="s">
        <v>37</v>
      </c>
      <c r="C16" s="40" t="s">
        <v>16</v>
      </c>
      <c r="D16" s="65">
        <v>7</v>
      </c>
      <c r="E16" s="66">
        <f>(D16/D$20)*100</f>
        <v>1.0542168674698795</v>
      </c>
      <c r="F16" s="65">
        <v>4</v>
      </c>
      <c r="G16" s="66">
        <f>(F16/F$20)*100</f>
        <v>0.6700167504187605</v>
      </c>
      <c r="H16" s="65">
        <v>6</v>
      </c>
      <c r="I16" s="66">
        <f>(H16/H$20)*100</f>
        <v>0.8995502248875562</v>
      </c>
      <c r="J16" s="65">
        <v>5</v>
      </c>
      <c r="K16" s="66">
        <f>(J16/J$20)*100</f>
        <v>0.6925207756232686</v>
      </c>
      <c r="L16" s="65">
        <v>4</v>
      </c>
      <c r="M16" s="66">
        <f>(L16/L$20)*100</f>
        <v>0.631911532385466</v>
      </c>
      <c r="N16" s="65">
        <v>1</v>
      </c>
      <c r="O16" s="66">
        <f>(N16/N$20)*100</f>
        <v>0.5847953216374269</v>
      </c>
      <c r="P16" s="88">
        <f t="shared" si="0"/>
        <v>27</v>
      </c>
      <c r="Q16" s="23">
        <f>(P16/P$20)*100</f>
        <v>0.781702374059062</v>
      </c>
    </row>
    <row r="17" spans="2:17" s="2" customFormat="1" ht="24.75" customHeight="1">
      <c r="B17" s="24" t="s">
        <v>38</v>
      </c>
      <c r="C17" s="40" t="s">
        <v>20</v>
      </c>
      <c r="D17" s="65">
        <v>29</v>
      </c>
      <c r="E17" s="66">
        <f>(D17/D$20)*100</f>
        <v>4.367469879518072</v>
      </c>
      <c r="F17" s="65">
        <v>26</v>
      </c>
      <c r="G17" s="66">
        <f>(F17/F$20)*100</f>
        <v>4.355108877721943</v>
      </c>
      <c r="H17" s="65">
        <v>18</v>
      </c>
      <c r="I17" s="66">
        <f>(H17/H$20)*100</f>
        <v>2.6986506746626686</v>
      </c>
      <c r="J17" s="65">
        <v>14</v>
      </c>
      <c r="K17" s="66">
        <f>(J17/J$20)*100</f>
        <v>1.9390581717451523</v>
      </c>
      <c r="L17" s="65">
        <v>23</v>
      </c>
      <c r="M17" s="66">
        <f>(L17/L$20)*100</f>
        <v>3.6334913112164293</v>
      </c>
      <c r="N17" s="65">
        <v>8</v>
      </c>
      <c r="O17" s="66">
        <f>(N17/N$20)*100</f>
        <v>4.678362573099415</v>
      </c>
      <c r="P17" s="88">
        <f t="shared" si="0"/>
        <v>118</v>
      </c>
      <c r="Q17" s="23">
        <f>(P17/P$20)*100</f>
        <v>3.4163288940359005</v>
      </c>
    </row>
    <row r="18" spans="2:17" s="2" customFormat="1" ht="24.75" customHeight="1">
      <c r="B18" s="12" t="s">
        <v>39</v>
      </c>
      <c r="C18" s="40" t="s">
        <v>12</v>
      </c>
      <c r="D18" s="65">
        <v>26</v>
      </c>
      <c r="E18" s="66">
        <f>(D18/D$20)*100</f>
        <v>3.91566265060241</v>
      </c>
      <c r="F18" s="65">
        <v>15</v>
      </c>
      <c r="G18" s="66">
        <f>(F18/F$20)*100</f>
        <v>2.512562814070352</v>
      </c>
      <c r="H18" s="65">
        <v>25</v>
      </c>
      <c r="I18" s="66">
        <f>(H18/H$20)*100</f>
        <v>3.7481259370314843</v>
      </c>
      <c r="J18" s="65">
        <v>28</v>
      </c>
      <c r="K18" s="66">
        <f>(J18/J$20)*100</f>
        <v>3.8781163434903045</v>
      </c>
      <c r="L18" s="65">
        <v>17</v>
      </c>
      <c r="M18" s="66">
        <f>(L18/L$20)*100</f>
        <v>2.6856240126382307</v>
      </c>
      <c r="N18" s="65">
        <v>6</v>
      </c>
      <c r="O18" s="66">
        <f>(N18/N$20)*100</f>
        <v>3.508771929824561</v>
      </c>
      <c r="P18" s="88">
        <f t="shared" si="0"/>
        <v>117</v>
      </c>
      <c r="Q18" s="23">
        <f>(P18/P$20)*100</f>
        <v>3.387376954255935</v>
      </c>
    </row>
    <row r="19" spans="2:17" s="2" customFormat="1" ht="24.75" customHeight="1" thickBot="1">
      <c r="B19" s="24" t="s">
        <v>40</v>
      </c>
      <c r="C19" s="40" t="s">
        <v>8</v>
      </c>
      <c r="D19" s="67">
        <v>1</v>
      </c>
      <c r="E19" s="68">
        <f>(D19/D$20)*100</f>
        <v>0.15060240963855423</v>
      </c>
      <c r="F19" s="67">
        <v>3</v>
      </c>
      <c r="G19" s="68">
        <f>(F19/F$20)*100</f>
        <v>0.5025125628140703</v>
      </c>
      <c r="H19" s="67">
        <v>1</v>
      </c>
      <c r="I19" s="68">
        <f>(H19/H$20)*100</f>
        <v>0.14992503748125938</v>
      </c>
      <c r="J19" s="67">
        <v>2</v>
      </c>
      <c r="K19" s="68">
        <f>(J19/J$20)*100</f>
        <v>0.2770083102493075</v>
      </c>
      <c r="L19" s="67">
        <v>1</v>
      </c>
      <c r="M19" s="68">
        <f>(L19/L$20)*100</f>
        <v>0.1579778830963665</v>
      </c>
      <c r="N19" s="67">
        <v>0</v>
      </c>
      <c r="O19" s="68">
        <f>(N19/N$20)*100</f>
        <v>0</v>
      </c>
      <c r="P19" s="88">
        <f t="shared" si="0"/>
        <v>8</v>
      </c>
      <c r="Q19" s="25">
        <f>(P19/P$20)*100</f>
        <v>0.23161551823972204</v>
      </c>
    </row>
    <row r="20" spans="2:17" ht="15.75" customHeight="1" thickTop="1">
      <c r="B20" s="99" t="s">
        <v>29</v>
      </c>
      <c r="C20" s="100"/>
      <c r="D20" s="69">
        <f>SUM(D5,D6,D7,D9,D10,D11,D12,D13,D15,D16,D17,D18,D19)</f>
        <v>664</v>
      </c>
      <c r="E20" s="70">
        <f>(D20/D$24)*100</f>
        <v>97.36070381231671</v>
      </c>
      <c r="F20" s="69">
        <f>SUM(F5,F6,F7,F9,F10,F11,F12,F13,F15,F16,F17,F18,F19)</f>
        <v>597</v>
      </c>
      <c r="G20" s="70">
        <f>(F20/F$24)*100</f>
        <v>97.38988580750407</v>
      </c>
      <c r="H20" s="69">
        <f>SUM(H5,H6,H7,H9,H10,H11,H12,H13,H15,H16,H17,H18,H19)</f>
        <v>667</v>
      </c>
      <c r="I20" s="70">
        <f>(H20/H$24)*100</f>
        <v>97.37226277372262</v>
      </c>
      <c r="J20" s="69">
        <f>SUM(J5,J6,J7,J9,J10,J11,J12,J13,J15,J16,J17,J18,J19)</f>
        <v>722</v>
      </c>
      <c r="K20" s="70">
        <f>(J20/J$24)*100</f>
        <v>95.5026455026455</v>
      </c>
      <c r="L20" s="69">
        <f>SUM(L5,L6,L7,L9,L10,L11,L12,L13,L15,L16,L17,L18,L19)</f>
        <v>633</v>
      </c>
      <c r="M20" s="70">
        <f>(L20/L$24)*100</f>
        <v>98.13953488372093</v>
      </c>
      <c r="N20" s="69">
        <f>SUM(N5,N6,N7,N9,N10,N11,N12,N13,N15,N16,N17,N18,N19)</f>
        <v>171</v>
      </c>
      <c r="O20" s="70">
        <f>(N20/N$24)*100</f>
        <v>95</v>
      </c>
      <c r="P20" s="93">
        <f t="shared" si="0"/>
        <v>3454</v>
      </c>
      <c r="Q20" s="26">
        <f>(P20/P$24)*100</f>
        <v>96.99522606009548</v>
      </c>
    </row>
    <row r="21" spans="2:17" ht="15.75" customHeight="1">
      <c r="B21" s="101" t="s">
        <v>24</v>
      </c>
      <c r="C21" s="102"/>
      <c r="D21" s="71">
        <v>9</v>
      </c>
      <c r="E21" s="72">
        <f>(D21/D$24)*100</f>
        <v>1.3196480938416422</v>
      </c>
      <c r="F21" s="71">
        <v>6</v>
      </c>
      <c r="G21" s="72">
        <f>SUM(F21/F$24)*100</f>
        <v>0.9787928221859705</v>
      </c>
      <c r="H21" s="71">
        <v>8</v>
      </c>
      <c r="I21" s="72">
        <f>SUM(H21/H$24)*100</f>
        <v>1.167883211678832</v>
      </c>
      <c r="J21" s="71">
        <v>8</v>
      </c>
      <c r="K21" s="72">
        <f>SUM(J21/J$24)*100</f>
        <v>1.0582010582010581</v>
      </c>
      <c r="L21" s="71">
        <v>2</v>
      </c>
      <c r="M21" s="72">
        <f>SUM(L21/L$24)*100</f>
        <v>0.31007751937984496</v>
      </c>
      <c r="N21" s="71">
        <v>3</v>
      </c>
      <c r="O21" s="72">
        <f>SUM(N21/N$24)*100</f>
        <v>1.6666666666666667</v>
      </c>
      <c r="P21" s="94">
        <f>SUM(D21+F21+H21+J21+L21+N21)</f>
        <v>36</v>
      </c>
      <c r="Q21" s="27">
        <f>SUM(P21/P$24)*100</f>
        <v>1.0109519797809603</v>
      </c>
    </row>
    <row r="22" spans="2:17" ht="15.75" customHeight="1">
      <c r="B22" s="108" t="s">
        <v>25</v>
      </c>
      <c r="C22" s="109"/>
      <c r="D22" s="73">
        <v>9</v>
      </c>
      <c r="E22" s="74">
        <f>SUM(D22/D$24)*100</f>
        <v>1.3196480938416422</v>
      </c>
      <c r="F22" s="73">
        <v>10</v>
      </c>
      <c r="G22" s="74">
        <f>SUM(F22/F$24)*100</f>
        <v>1.631321370309951</v>
      </c>
      <c r="H22" s="73">
        <v>10</v>
      </c>
      <c r="I22" s="74">
        <f>SUM(H22/H$24)*100</f>
        <v>1.4598540145985401</v>
      </c>
      <c r="J22" s="73">
        <v>26</v>
      </c>
      <c r="K22" s="74">
        <f>SUM(J22/J$24)*100</f>
        <v>3.439153439153439</v>
      </c>
      <c r="L22" s="73">
        <v>10</v>
      </c>
      <c r="M22" s="74">
        <f>SUM(L22/L$24)*100</f>
        <v>1.550387596899225</v>
      </c>
      <c r="N22" s="73">
        <v>6</v>
      </c>
      <c r="O22" s="74">
        <f>SUM(N22/N$24)*100</f>
        <v>3.3333333333333335</v>
      </c>
      <c r="P22" s="95">
        <f>SUM(D22+F22+H22+J22+L22+N22)</f>
        <v>71</v>
      </c>
      <c r="Q22" s="28">
        <f>SUM(P22/P$24)*100</f>
        <v>1.9938219601235607</v>
      </c>
    </row>
    <row r="23" spans="2:17" ht="15.75" customHeight="1">
      <c r="B23" s="110" t="s">
        <v>26</v>
      </c>
      <c r="C23" s="111"/>
      <c r="D23" s="75">
        <v>0</v>
      </c>
      <c r="E23" s="76">
        <f>SUM(D23/D$24)*100</f>
        <v>0</v>
      </c>
      <c r="F23" s="75">
        <f>-F266</f>
        <v>0</v>
      </c>
      <c r="G23" s="76">
        <f>SUM(F23/F$24)*100</f>
        <v>0</v>
      </c>
      <c r="H23" s="75">
        <v>0</v>
      </c>
      <c r="I23" s="76">
        <f>SUM(H23/H$24)*100</f>
        <v>0</v>
      </c>
      <c r="J23" s="75">
        <v>0</v>
      </c>
      <c r="K23" s="76">
        <f>SUM(J23/J$24)*100</f>
        <v>0</v>
      </c>
      <c r="L23" s="75">
        <v>0</v>
      </c>
      <c r="M23" s="76">
        <f>SUM(L23/L$24)*100</f>
        <v>0</v>
      </c>
      <c r="N23" s="75">
        <v>0</v>
      </c>
      <c r="O23" s="76">
        <f>SUM(N23/N$24)*100</f>
        <v>0</v>
      </c>
      <c r="P23" s="96">
        <f>SUM(D23+F23+H23+J23+L23+N23)</f>
        <v>0</v>
      </c>
      <c r="Q23" s="29">
        <f>SUM(P23/P$24)*100</f>
        <v>0</v>
      </c>
    </row>
    <row r="24" spans="2:17" ht="15.75" customHeight="1">
      <c r="B24" s="112" t="s">
        <v>27</v>
      </c>
      <c r="C24" s="113"/>
      <c r="D24" s="77">
        <f>SUM(D20:D23)</f>
        <v>682</v>
      </c>
      <c r="E24" s="78">
        <f>SUM(D24/D$25)*100</f>
        <v>81.09393579072533</v>
      </c>
      <c r="F24" s="77">
        <f>SUM(F20:F23)</f>
        <v>613</v>
      </c>
      <c r="G24" s="78">
        <f>SUM(F24/F$25)*100</f>
        <v>85.25730180806676</v>
      </c>
      <c r="H24" s="77">
        <f>SUM(H20:H23)</f>
        <v>685</v>
      </c>
      <c r="I24" s="78">
        <f>SUM(H24/H$25)*100</f>
        <v>86.81875792141952</v>
      </c>
      <c r="J24" s="77">
        <f>SUM(J20:J23)</f>
        <v>756</v>
      </c>
      <c r="K24" s="78">
        <f>SUM(J24/J$25)*100</f>
        <v>83.07692307692308</v>
      </c>
      <c r="L24" s="77">
        <f>SUM(L20:L23)</f>
        <v>645</v>
      </c>
      <c r="M24" s="78">
        <f>SUM(L24/L$25)*100</f>
        <v>84.98023715415019</v>
      </c>
      <c r="N24" s="77">
        <f>SUM(N20:N23)</f>
        <v>180</v>
      </c>
      <c r="O24" s="78">
        <f>SUM(N24/N$25)*100</f>
        <v>76.92307692307693</v>
      </c>
      <c r="P24" s="97">
        <f>SUM(D24,F24,H24,J24,L24,N24)</f>
        <v>3561</v>
      </c>
      <c r="Q24" s="30">
        <f>SUM(P24/P$25)*100</f>
        <v>83.74882408278457</v>
      </c>
    </row>
    <row r="25" spans="2:17" ht="15.75" customHeight="1">
      <c r="B25" s="114" t="s">
        <v>28</v>
      </c>
      <c r="C25" s="115"/>
      <c r="D25" s="79">
        <v>841</v>
      </c>
      <c r="E25" s="80" t="s">
        <v>1</v>
      </c>
      <c r="F25" s="79">
        <v>719</v>
      </c>
      <c r="G25" s="80" t="s">
        <v>1</v>
      </c>
      <c r="H25" s="79">
        <v>789</v>
      </c>
      <c r="I25" s="80" t="s">
        <v>1</v>
      </c>
      <c r="J25" s="79">
        <v>910</v>
      </c>
      <c r="K25" s="80" t="s">
        <v>1</v>
      </c>
      <c r="L25" s="79">
        <v>759</v>
      </c>
      <c r="M25" s="80" t="s">
        <v>1</v>
      </c>
      <c r="N25" s="79">
        <v>234</v>
      </c>
      <c r="O25" s="80" t="s">
        <v>1</v>
      </c>
      <c r="P25" s="98">
        <f>SUM(D25+F25+H25+J25+L25+N25)</f>
        <v>4252</v>
      </c>
      <c r="Q25" s="31" t="s">
        <v>1</v>
      </c>
    </row>
  </sheetData>
  <sheetProtection/>
  <mergeCells count="9">
    <mergeCell ref="B22:C22"/>
    <mergeCell ref="B23:C23"/>
    <mergeCell ref="B24:C24"/>
    <mergeCell ref="B25:C25"/>
    <mergeCell ref="B20:C20"/>
    <mergeCell ref="B21:C21"/>
    <mergeCell ref="B1:Q2"/>
    <mergeCell ref="B8:C8"/>
    <mergeCell ref="B14:C14"/>
  </mergeCells>
  <printOptions/>
  <pageMargins left="0.22" right="0.54" top="0.17" bottom="0.33" header="0.17" footer="0.33"/>
  <pageSetup horizontalDpi="300" verticalDpi="300" orientation="landscape" paperSize="9" r:id="rId2"/>
  <ignoredErrors>
    <ignoredError sqref="E20 E24 G24:O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Gabicce Mare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 demografici</dc:creator>
  <cp:keywords/>
  <dc:description/>
  <cp:lastModifiedBy>stage03</cp:lastModifiedBy>
  <cp:lastPrinted>2008-04-14T17:29:50Z</cp:lastPrinted>
  <dcterms:created xsi:type="dcterms:W3CDTF">2005-04-05T07:37:59Z</dcterms:created>
  <dcterms:modified xsi:type="dcterms:W3CDTF">2008-04-14T19:08:39Z</dcterms:modified>
  <cp:category/>
  <cp:version/>
  <cp:contentType/>
  <cp:contentStatus/>
</cp:coreProperties>
</file>